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 24-25\фуд на сайт\9 май\"/>
    </mc:Choice>
  </mc:AlternateContent>
  <bookViews>
    <workbookView xWindow="360" yWindow="15" windowWidth="20955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363" i="1" l="1"/>
  <c r="I321" i="1"/>
  <c r="J321" i="1"/>
  <c r="L321" i="1"/>
  <c r="J13" i="1" l="1"/>
  <c r="I13" i="1"/>
  <c r="H13" i="1"/>
  <c r="G13" i="1"/>
  <c r="F13" i="1"/>
  <c r="L13" i="1"/>
  <c r="L139" i="1"/>
  <c r="F27" i="1" l="1"/>
  <c r="G27" i="1"/>
  <c r="H27" i="1"/>
  <c r="I27" i="1"/>
  <c r="J27" i="1"/>
  <c r="L27" i="1"/>
  <c r="L489" i="1" l="1"/>
  <c r="L447" i="1"/>
  <c r="L41" i="1" l="1"/>
  <c r="J41" i="1"/>
  <c r="I41" i="1"/>
  <c r="H41" i="1"/>
  <c r="G41" i="1"/>
  <c r="F41" i="1"/>
  <c r="J31" i="1"/>
  <c r="I31" i="1"/>
  <c r="H31" i="1"/>
  <c r="G31" i="1"/>
  <c r="F31" i="1"/>
  <c r="J139" i="1" l="1"/>
  <c r="I139" i="1"/>
  <c r="H139" i="1"/>
  <c r="G139" i="1"/>
  <c r="F139" i="1"/>
  <c r="L405" i="1" l="1"/>
  <c r="L363" i="1"/>
  <c r="A280" i="1" l="1"/>
  <c r="B280" i="1"/>
  <c r="L111" i="1" l="1"/>
  <c r="L97" i="1"/>
  <c r="L69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B312" i="1"/>
  <c r="A312" i="1"/>
  <c r="J311" i="1"/>
  <c r="I311" i="1"/>
  <c r="H311" i="1"/>
  <c r="G311" i="1"/>
  <c r="F311" i="1"/>
  <c r="B308" i="1"/>
  <c r="A308" i="1"/>
  <c r="B299" i="1"/>
  <c r="A299" i="1"/>
  <c r="B292" i="1"/>
  <c r="A292" i="1"/>
  <c r="B285" i="1"/>
  <c r="A285" i="1"/>
  <c r="B270" i="1"/>
  <c r="A270" i="1"/>
  <c r="B266" i="1"/>
  <c r="A266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B196" i="1"/>
  <c r="A196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B144" i="1"/>
  <c r="A144" i="1"/>
  <c r="J143" i="1"/>
  <c r="I143" i="1"/>
  <c r="H143" i="1"/>
  <c r="G143" i="1"/>
  <c r="F143" i="1"/>
  <c r="B140" i="1"/>
  <c r="A140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B56" i="1"/>
  <c r="A56" i="1"/>
  <c r="B47" i="1"/>
  <c r="A47" i="1"/>
  <c r="B40" i="1"/>
  <c r="A40" i="1"/>
  <c r="B33" i="1"/>
  <c r="A33" i="1"/>
  <c r="B28" i="1"/>
  <c r="A28" i="1"/>
  <c r="B18" i="1"/>
  <c r="A18" i="1"/>
  <c r="B14" i="1"/>
  <c r="A14" i="1"/>
  <c r="G89" i="1" l="1"/>
  <c r="I131" i="1"/>
  <c r="I383" i="1"/>
  <c r="I551" i="1"/>
  <c r="F593" i="1"/>
  <c r="J593" i="1"/>
  <c r="I341" i="1"/>
  <c r="F551" i="1"/>
  <c r="I89" i="1"/>
  <c r="G341" i="1"/>
  <c r="H551" i="1"/>
  <c r="I593" i="1"/>
  <c r="J551" i="1"/>
  <c r="G593" i="1"/>
  <c r="G131" i="1"/>
  <c r="G383" i="1"/>
  <c r="G551" i="1"/>
  <c r="H593" i="1"/>
  <c r="I509" i="1"/>
  <c r="G509" i="1"/>
  <c r="J509" i="1"/>
  <c r="H509" i="1"/>
  <c r="F509" i="1"/>
  <c r="H467" i="1"/>
  <c r="J467" i="1"/>
  <c r="G467" i="1"/>
  <c r="I467" i="1"/>
  <c r="F467" i="1"/>
  <c r="H425" i="1"/>
  <c r="J425" i="1"/>
  <c r="G425" i="1"/>
  <c r="I425" i="1"/>
  <c r="F425" i="1"/>
  <c r="F89" i="1"/>
  <c r="H89" i="1"/>
  <c r="F383" i="1"/>
  <c r="H383" i="1"/>
  <c r="J383" i="1"/>
  <c r="F341" i="1"/>
  <c r="H341" i="1"/>
  <c r="J341" i="1"/>
  <c r="G257" i="1"/>
  <c r="I257" i="1"/>
  <c r="F257" i="1"/>
  <c r="H257" i="1"/>
  <c r="J257" i="1"/>
  <c r="I215" i="1"/>
  <c r="G215" i="1"/>
  <c r="F215" i="1"/>
  <c r="H215" i="1"/>
  <c r="J215" i="1"/>
  <c r="G173" i="1"/>
  <c r="I173" i="1"/>
  <c r="F173" i="1"/>
  <c r="H173" i="1"/>
  <c r="J173" i="1"/>
  <c r="F131" i="1"/>
  <c r="H131" i="1"/>
  <c r="J131" i="1"/>
  <c r="J89" i="1"/>
  <c r="I594" i="1" l="1"/>
  <c r="G594" i="1"/>
  <c r="H594" i="1"/>
  <c r="F594" i="1"/>
  <c r="J594" i="1"/>
  <c r="L242" i="1"/>
  <c r="L578" i="1"/>
  <c r="L573" i="1"/>
  <c r="L536" i="1"/>
  <c r="L531" i="1"/>
  <c r="L521" i="1"/>
  <c r="L551" i="1"/>
  <c r="L563" i="1"/>
  <c r="L593" i="1"/>
  <c r="L340" i="1"/>
  <c r="L165" i="1"/>
  <c r="L508" i="1"/>
  <c r="L249" i="1"/>
  <c r="L257" i="1"/>
  <c r="L594" i="1"/>
  <c r="L592" i="1"/>
  <c r="L479" i="1"/>
  <c r="L256" i="1"/>
  <c r="L437" i="1"/>
  <c r="L130" i="1"/>
  <c r="L81" i="1"/>
  <c r="L333" i="1"/>
  <c r="L424" i="1"/>
  <c r="L375" i="1"/>
  <c r="L417" i="1"/>
  <c r="L466" i="1"/>
  <c r="L123" i="1"/>
  <c r="L585" i="1"/>
  <c r="L353" i="1"/>
  <c r="L172" i="1"/>
  <c r="L382" i="1"/>
  <c r="L395" i="1"/>
  <c r="L31" i="1"/>
  <c r="O97" i="1"/>
  <c r="L185" i="1"/>
  <c r="L543" i="1"/>
  <c r="L501" i="1"/>
  <c r="L101" i="1"/>
  <c r="L88" i="1"/>
  <c r="L311" i="1"/>
  <c r="L459" i="1"/>
  <c r="L143" i="1"/>
  <c r="L207" i="1"/>
  <c r="L214" i="1"/>
  <c r="L550" i="1"/>
</calcChain>
</file>

<file path=xl/sharedStrings.xml><?xml version="1.0" encoding="utf-8"?>
<sst xmlns="http://schemas.openxmlformats.org/spreadsheetml/2006/main" count="586" uniqueCount="96">
  <si>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</si>
  <si>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</si>
  <si>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</si>
  <si>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</si>
  <si>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</si>
  <si>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</si>
  <si>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</si>
  <si>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</si>
  <si>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</si>
  <si>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</si>
  <si>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</si>
  <si>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</si>
  <si>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</si>
  <si>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</si>
  <si>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</si>
  <si>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</si>
  <si>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</si>
  <si>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</si>
  <si>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</si>
  <si>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</si>
  <si>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</si>
  <si>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</si>
  <si>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</si>
  <si>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</si>
  <si>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</si>
  <si>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</si>
  <si>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</si>
  <si>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</si>
  <si>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</si>
  <si>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</si>
  <si>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</si>
  <si>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</si>
  <si>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</si>
  <si>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</si>
  <si>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</si>
  <si>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</si>
  <si>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</si>
  <si>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</si>
  <si>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</si>
  <si>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</si>
  <si>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</si>
  <si>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</si>
  <si>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</si>
  <si>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</si>
  <si>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</si>
  <si>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Гречка</t>
  </si>
  <si>
    <t>Макароны</t>
  </si>
  <si>
    <t>Чай с сахаром</t>
  </si>
  <si>
    <t>Суп гороховый с курицей</t>
  </si>
  <si>
    <t>Рис</t>
  </si>
  <si>
    <t>Кофейный напиток</t>
  </si>
  <si>
    <t>Хлеб ржаной</t>
  </si>
  <si>
    <t>Тушенка</t>
  </si>
  <si>
    <t>Компот</t>
  </si>
  <si>
    <t>Голень куриная</t>
  </si>
  <si>
    <t>Хлеб пшеничный</t>
  </si>
  <si>
    <t>Котлета</t>
  </si>
  <si>
    <t>Суп рассольник с тушенкой</t>
  </si>
  <si>
    <t>Суп щи курицей</t>
  </si>
  <si>
    <t>Пюре картофельное</t>
  </si>
  <si>
    <t>Суп куриный с макаронами</t>
  </si>
  <si>
    <t>Котлета мясная</t>
  </si>
  <si>
    <t>Хлеб ржаной с маслом</t>
  </si>
  <si>
    <t>Макароны с тушенкой</t>
  </si>
  <si>
    <t>Голень куриная запеченая</t>
  </si>
  <si>
    <t>Рис отварной</t>
  </si>
  <si>
    <t>Хлеб ржаной с сыром</t>
  </si>
  <si>
    <t>Суп с макаронами тушенкой</t>
  </si>
  <si>
    <t>Тефтели</t>
  </si>
  <si>
    <t>ТТК11</t>
  </si>
  <si>
    <t>ТТК26</t>
  </si>
  <si>
    <t>ТТК24</t>
  </si>
  <si>
    <t>ТТК35</t>
  </si>
  <si>
    <t>ТТК5</t>
  </si>
  <si>
    <t>Борщ с тушенкой со сметаной</t>
  </si>
  <si>
    <t>Голень запеченая</t>
  </si>
  <si>
    <t>ТТК15</t>
  </si>
  <si>
    <t>ТТК28</t>
  </si>
  <si>
    <t>ТТК23</t>
  </si>
  <si>
    <t>ТТК10</t>
  </si>
  <si>
    <t>ТТК25</t>
  </si>
  <si>
    <t>ТТК33</t>
  </si>
  <si>
    <t>Кекс</t>
  </si>
  <si>
    <t>ТТК36</t>
  </si>
  <si>
    <t>ТТК16</t>
  </si>
  <si>
    <t>ТТК27</t>
  </si>
  <si>
    <t>Суп харчо с курицей</t>
  </si>
  <si>
    <t>Какао</t>
  </si>
  <si>
    <t>ТТК17</t>
  </si>
  <si>
    <t>ТТК34</t>
  </si>
  <si>
    <t>ТТК05</t>
  </si>
  <si>
    <t>ТТК14</t>
  </si>
  <si>
    <t>ТТК13</t>
  </si>
  <si>
    <t>ТТК6</t>
  </si>
  <si>
    <t>ТТК22</t>
  </si>
  <si>
    <t>ТК3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</si>
</sst>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2" fontId="0" fillId="5" borderId="1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2" fontId="0" fillId="5" borderId="26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164" fontId="0" fillId="5" borderId="3" xfId="0" applyNumberFormat="1" applyFill="1" applyBorder="1" applyAlignment="1" applyProtection="1">
      <alignment horizontal="center"/>
      <protection locked="0"/>
    </xf>
    <xf numFmtId="165" fontId="3" fillId="0" borderId="2" xfId="0" applyNumberFormat="1" applyFont="1" applyBorder="1" applyAlignment="1">
      <alignment horizontal="center" vertical="top" wrapText="1"/>
    </xf>
    <xf numFmtId="165" fontId="3" fillId="4" borderId="3" xfId="0" applyNumberFormat="1" applyFont="1" applyFill="1" applyBorder="1" applyAlignment="1">
      <alignment horizontal="center" vertical="top" wrapText="1"/>
    </xf>
    <xf numFmtId="2" fontId="0" fillId="5" borderId="2" xfId="0" applyNumberFormat="1" applyFill="1" applyBorder="1" applyProtection="1"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12" fillId="5" borderId="0" xfId="0" applyFont="1" applyFill="1"/>
    <xf numFmtId="0" fontId="12" fillId="5" borderId="27" xfId="0" applyFont="1" applyFill="1" applyBorder="1" applyAlignment="1">
      <alignment vertical="center"/>
    </xf>
    <xf numFmtId="0" fontId="13" fillId="2" borderId="19" xfId="0" applyFont="1" applyFill="1" applyBorder="1" applyAlignment="1" applyProtection="1">
      <alignment horizontal="center" vertical="top" wrapText="1"/>
      <protection locked="0"/>
    </xf>
    <xf numFmtId="0" fontId="12" fillId="5" borderId="27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65" fontId="0" fillId="5" borderId="2" xfId="0" applyNumberFormat="1" applyFill="1" applyBorder="1" applyAlignment="1" applyProtection="1">
      <alignment horizontal="center"/>
      <protection locked="0"/>
    </xf>
    <xf numFmtId="165" fontId="0" fillId="5" borderId="19" xfId="0" applyNumberFormat="1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2" borderId="29" xfId="0" applyFill="1" applyBorder="1" applyProtection="1">
      <protection locked="0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protection locked="0"/>
    </xf>
    <xf numFmtId="2" fontId="0" fillId="5" borderId="5" xfId="0" applyNumberFormat="1" applyFill="1" applyBorder="1" applyAlignment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0" fillId="5" borderId="25" xfId="0" applyNumberFormat="1" applyFill="1" applyBorder="1" applyProtection="1">
      <protection locked="0"/>
    </xf>
    <xf numFmtId="0" fontId="12" fillId="5" borderId="1" xfId="0" applyFont="1" applyFill="1" applyBorder="1"/>
    <xf numFmtId="2" fontId="3" fillId="2" borderId="2" xfId="0" applyNumberFormat="1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0" fontId="3" fillId="6" borderId="0" xfId="0" applyFont="1" applyFill="1"/>
    <xf numFmtId="2" fontId="0" fillId="5" borderId="19" xfId="0" applyNumberFormat="1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vertical="top" wrapText="1"/>
      <protection locked="0"/>
    </xf>
    <xf numFmtId="165" fontId="3" fillId="2" borderId="2" xfId="0" applyNumberFormat="1" applyFont="1" applyFill="1" applyBorder="1" applyAlignment="1" applyProtection="1">
      <alignment vertical="top" wrapText="1"/>
      <protection locked="0"/>
    </xf>
    <xf numFmtId="2" fontId="0" fillId="5" borderId="26" xfId="0" applyNumberFormat="1" applyFill="1" applyBorder="1" applyAlignment="1" applyProtection="1">
      <protection locked="0"/>
    </xf>
    <xf numFmtId="2" fontId="0" fillId="5" borderId="3" xfId="0" applyNumberFormat="1" applyFill="1" applyBorder="1" applyAlignment="1" applyProtection="1">
      <protection locked="0"/>
    </xf>
    <xf numFmtId="2" fontId="0" fillId="5" borderId="25" xfId="0" applyNumberFormat="1" applyFill="1" applyBorder="1" applyAlignment="1" applyProtection="1">
      <protection locked="0"/>
    </xf>
    <xf numFmtId="0" fontId="0" fillId="5" borderId="3" xfId="0" applyFill="1" applyBorder="1" applyAlignment="1" applyProtection="1"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3" fillId="0" borderId="19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top" wrapText="1"/>
    </xf>
    <xf numFmtId="2" fontId="13" fillId="0" borderId="2" xfId="0" applyNumberFormat="1" applyFont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protection locked="0"/>
    </xf>
    <xf numFmtId="0" fontId="1" fillId="5" borderId="3" xfId="0" applyFont="1" applyFill="1" applyBorder="1" applyAlignment="1" applyProtection="1">
      <protection locked="0"/>
    </xf>
    <xf numFmtId="2" fontId="3" fillId="0" borderId="2" xfId="0" applyNumberFormat="1" applyFont="1" applyBorder="1" applyAlignment="1">
      <alignment vertical="top" wrapText="1"/>
    </xf>
    <xf numFmtId="0" fontId="1" fillId="5" borderId="2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6"/>
      <c r="D1" s="137"/>
      <c r="E1" s="137"/>
      <c r="F1" s="13" t="s">
        <v>16</v>
      </c>
      <c r="G1" s="2" t="s">
        <v>17</v>
      </c>
      <c r="H1" s="138"/>
      <c r="I1" s="138"/>
      <c r="J1" s="138"/>
      <c r="K1" s="138"/>
    </row>
    <row r="2" spans="1:12" ht="18" x14ac:dyDescent="0.2">
      <c r="A2" s="43" t="s">
        <v>6</v>
      </c>
      <c r="C2" s="2"/>
      <c r="G2" s="2" t="s">
        <v>18</v>
      </c>
      <c r="H2" s="138"/>
      <c r="I2" s="138"/>
      <c r="J2" s="138"/>
      <c r="K2" s="13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5</v>
      </c>
      <c r="I3" s="55">
        <v>5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.75" thickBot="1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8"/>
      <c r="H8" s="58"/>
      <c r="I8" s="59"/>
      <c r="J8" s="58"/>
      <c r="K8" s="60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SUM(F8:F12)</f>
        <v>0</v>
      </c>
      <c r="G13" s="97">
        <f>SUM(G8:G12)</f>
        <v>0</v>
      </c>
      <c r="H13" s="97">
        <f>SUM(H8:H12)</f>
        <v>0</v>
      </c>
      <c r="I13" s="97">
        <f>SUM(I8:I12)</f>
        <v>0</v>
      </c>
      <c r="J13" s="97">
        <f>SUM(J8:J12)</f>
        <v>0</v>
      </c>
      <c r="K13" s="27"/>
      <c r="L13" s="21">
        <f>SUM(L8:L12)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/>
      <c r="G17" s="21"/>
      <c r="H17" s="21"/>
      <c r="I17" s="21"/>
      <c r="J17" s="21"/>
      <c r="K17" s="27"/>
      <c r="L17" s="21"/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60</v>
      </c>
      <c r="F19" s="51">
        <v>200</v>
      </c>
      <c r="G19" s="61">
        <v>4.2</v>
      </c>
      <c r="H19" s="61">
        <v>4.3</v>
      </c>
      <c r="I19" s="62">
        <v>16.13</v>
      </c>
      <c r="J19" s="51">
        <v>120.24</v>
      </c>
      <c r="K19" s="52" t="s">
        <v>69</v>
      </c>
      <c r="L19" s="63">
        <v>19.46</v>
      </c>
    </row>
    <row r="20" spans="1:12" ht="15" x14ac:dyDescent="0.25">
      <c r="A20" s="25"/>
      <c r="B20" s="16"/>
      <c r="C20" s="11"/>
      <c r="D20" s="7" t="s">
        <v>29</v>
      </c>
      <c r="E20" s="50" t="s">
        <v>61</v>
      </c>
      <c r="F20" s="51">
        <v>100</v>
      </c>
      <c r="G20" s="63">
        <v>15.55</v>
      </c>
      <c r="H20" s="63">
        <v>11.55</v>
      </c>
      <c r="I20" s="63">
        <v>15.7</v>
      </c>
      <c r="J20" s="63">
        <v>228.75</v>
      </c>
      <c r="K20" s="52" t="s">
        <v>70</v>
      </c>
      <c r="L20" s="74">
        <v>40</v>
      </c>
    </row>
    <row r="21" spans="1:12" ht="15.75" thickBot="1" x14ac:dyDescent="0.3">
      <c r="A21" s="25"/>
      <c r="B21" s="16"/>
      <c r="C21" s="11"/>
      <c r="D21" s="7" t="s">
        <v>30</v>
      </c>
      <c r="E21" s="101" t="s">
        <v>49</v>
      </c>
      <c r="F21" s="102">
        <v>150</v>
      </c>
      <c r="G21" s="102">
        <v>3.6</v>
      </c>
      <c r="H21" s="102">
        <v>4.71</v>
      </c>
      <c r="I21" s="102">
        <v>37.72</v>
      </c>
      <c r="J21" s="102">
        <v>207.68</v>
      </c>
      <c r="K21" s="79" t="s">
        <v>71</v>
      </c>
      <c r="L21" s="102">
        <v>22.5</v>
      </c>
    </row>
    <row r="22" spans="1:12" ht="15" x14ac:dyDescent="0.25">
      <c r="A22" s="25"/>
      <c r="B22" s="16"/>
      <c r="C22" s="11"/>
      <c r="D22" s="7" t="s">
        <v>31</v>
      </c>
      <c r="E22" s="101" t="s">
        <v>47</v>
      </c>
      <c r="F22" s="102">
        <v>200</v>
      </c>
      <c r="G22" s="124">
        <v>0.2</v>
      </c>
      <c r="H22" s="58">
        <v>0</v>
      </c>
      <c r="I22" s="59">
        <v>14</v>
      </c>
      <c r="J22" s="58">
        <v>28</v>
      </c>
      <c r="K22" s="60" t="s">
        <v>72</v>
      </c>
      <c r="L22" s="102">
        <v>3.26</v>
      </c>
    </row>
    <row r="23" spans="1:12" ht="15" x14ac:dyDescent="0.25">
      <c r="A23" s="25"/>
      <c r="B23" s="16"/>
      <c r="C23" s="11"/>
      <c r="D23" s="7" t="s">
        <v>32</v>
      </c>
      <c r="E23" s="101"/>
      <c r="F23" s="102"/>
      <c r="G23" s="102"/>
      <c r="H23" s="102"/>
      <c r="I23" s="102"/>
      <c r="J23" s="102"/>
      <c r="K23" s="79"/>
      <c r="L23" s="102"/>
    </row>
    <row r="24" spans="1:12" ht="15" x14ac:dyDescent="0.25">
      <c r="A24" s="25"/>
      <c r="B24" s="16"/>
      <c r="C24" s="11"/>
      <c r="D24" s="7" t="s">
        <v>33</v>
      </c>
      <c r="E24" s="101" t="s">
        <v>62</v>
      </c>
      <c r="F24" s="102">
        <v>30</v>
      </c>
      <c r="G24" s="102">
        <v>1.6</v>
      </c>
      <c r="H24" s="102">
        <v>8.5</v>
      </c>
      <c r="I24" s="102">
        <v>9.6999999999999993</v>
      </c>
      <c r="J24" s="102">
        <v>124</v>
      </c>
      <c r="K24" s="79" t="s">
        <v>73</v>
      </c>
      <c r="L24" s="102">
        <v>16.78</v>
      </c>
    </row>
    <row r="25" spans="1:12" ht="15" x14ac:dyDescent="0.25">
      <c r="A25" s="25"/>
      <c r="B25" s="16"/>
      <c r="C25" s="11"/>
      <c r="D25" s="6"/>
      <c r="E25" s="101"/>
      <c r="F25" s="102"/>
      <c r="G25" s="102"/>
      <c r="H25" s="102"/>
      <c r="I25" s="102"/>
      <c r="J25" s="102"/>
      <c r="K25" s="79"/>
      <c r="L25" s="102"/>
    </row>
    <row r="26" spans="1:12" ht="15" x14ac:dyDescent="0.25">
      <c r="A26" s="25"/>
      <c r="B26" s="16"/>
      <c r="C26" s="11"/>
      <c r="D26" s="6"/>
      <c r="E26" s="101"/>
      <c r="F26" s="102"/>
      <c r="G26" s="102"/>
      <c r="H26" s="102"/>
      <c r="I26" s="102"/>
      <c r="J26" s="102"/>
      <c r="K26" s="79"/>
      <c r="L26" s="102"/>
    </row>
    <row r="27" spans="1:12" ht="15" x14ac:dyDescent="0.25">
      <c r="A27" s="26"/>
      <c r="B27" s="18"/>
      <c r="C27" s="8"/>
      <c r="D27" s="19" t="s">
        <v>39</v>
      </c>
      <c r="E27" s="103"/>
      <c r="F27" s="104">
        <f>SUM(F19:F26)</f>
        <v>680</v>
      </c>
      <c r="G27" s="123">
        <f>SUM(G19:G26)</f>
        <v>25.150000000000002</v>
      </c>
      <c r="H27" s="123">
        <f>SUM(H19:H26)</f>
        <v>29.060000000000002</v>
      </c>
      <c r="I27" s="123">
        <f>SUM(I19:I26)</f>
        <v>93.25</v>
      </c>
      <c r="J27" s="104">
        <f>SUM(J19:J26)</f>
        <v>708.67000000000007</v>
      </c>
      <c r="K27" s="105"/>
      <c r="L27" s="123">
        <f>SUM(L19:L26)</f>
        <v>102.00000000000001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101"/>
      <c r="F28" s="102"/>
      <c r="G28" s="102"/>
      <c r="H28" s="102"/>
      <c r="I28" s="102"/>
      <c r="J28" s="102"/>
      <c r="K28" s="79"/>
      <c r="L28" s="102"/>
    </row>
    <row r="29" spans="1:12" ht="15" x14ac:dyDescent="0.25">
      <c r="A29" s="25"/>
      <c r="B29" s="16"/>
      <c r="C29" s="11"/>
      <c r="D29" s="12" t="s">
        <v>31</v>
      </c>
      <c r="E29" s="101"/>
      <c r="F29" s="102"/>
      <c r="G29" s="102"/>
      <c r="H29" s="102"/>
      <c r="I29" s="102"/>
      <c r="J29" s="102"/>
      <c r="K29" s="79"/>
      <c r="L29" s="102"/>
    </row>
    <row r="30" spans="1:12" ht="15" x14ac:dyDescent="0.25">
      <c r="A30" s="25"/>
      <c r="B30" s="16"/>
      <c r="C30" s="11"/>
      <c r="D30" s="6"/>
      <c r="E30" s="101"/>
      <c r="F30" s="102"/>
      <c r="G30" s="102"/>
      <c r="H30" s="102"/>
      <c r="I30" s="102"/>
      <c r="J30" s="102"/>
      <c r="K30" s="79"/>
      <c r="L30" s="102"/>
    </row>
    <row r="31" spans="1:12" ht="15" x14ac:dyDescent="0.25">
      <c r="A31" s="25"/>
      <c r="B31" s="16"/>
      <c r="C31" s="11"/>
      <c r="D31" s="6"/>
      <c r="E31" s="103"/>
      <c r="F31" s="104">
        <f>SUM(F28:F30)</f>
        <v>0</v>
      </c>
      <c r="G31" s="104">
        <f t="shared" ref="G31:J31" si="0">SUM(G28:G30)</f>
        <v>0</v>
      </c>
      <c r="H31" s="104">
        <f t="shared" si="0"/>
        <v>0</v>
      </c>
      <c r="I31" s="104">
        <f t="shared" si="0"/>
        <v>0</v>
      </c>
      <c r="J31" s="104">
        <f t="shared" si="0"/>
        <v>0</v>
      </c>
      <c r="K31" s="105"/>
      <c r="L31" s="104">
        <f ca="1">SUM(L28:L36)</f>
        <v>0</v>
      </c>
    </row>
    <row r="32" spans="1:12" ht="15" x14ac:dyDescent="0.25">
      <c r="A32" s="26"/>
      <c r="B32" s="18"/>
      <c r="C32" s="8"/>
      <c r="D32" s="19" t="s">
        <v>39</v>
      </c>
      <c r="E32" s="101"/>
      <c r="F32" s="102"/>
      <c r="G32" s="102"/>
      <c r="H32" s="102"/>
      <c r="I32" s="102"/>
      <c r="J32" s="102"/>
      <c r="K32" s="79"/>
      <c r="L32" s="102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101"/>
      <c r="F33" s="102"/>
      <c r="G33" s="61"/>
      <c r="H33" s="61"/>
      <c r="I33" s="62"/>
      <c r="J33" s="102"/>
      <c r="K33" s="79"/>
      <c r="L33" s="106"/>
    </row>
    <row r="34" spans="1:12" ht="15" x14ac:dyDescent="0.25">
      <c r="A34" s="25"/>
      <c r="B34" s="16"/>
      <c r="C34" s="11"/>
      <c r="D34" s="7" t="s">
        <v>30</v>
      </c>
      <c r="E34" s="101"/>
      <c r="F34" s="102"/>
      <c r="G34" s="106"/>
      <c r="H34" s="106"/>
      <c r="I34" s="106"/>
      <c r="J34" s="106"/>
      <c r="K34" s="79"/>
      <c r="L34" s="107"/>
    </row>
    <row r="35" spans="1:12" ht="15" x14ac:dyDescent="0.25">
      <c r="A35" s="25"/>
      <c r="B35" s="16"/>
      <c r="C35" s="11"/>
      <c r="D35" s="7" t="s">
        <v>31</v>
      </c>
      <c r="E35" s="101"/>
      <c r="F35" s="102"/>
      <c r="G35" s="102"/>
      <c r="H35" s="102"/>
      <c r="I35" s="102"/>
      <c r="J35" s="102"/>
      <c r="K35" s="79"/>
      <c r="L35" s="106"/>
    </row>
    <row r="36" spans="1:12" ht="15" x14ac:dyDescent="0.25">
      <c r="A36" s="25"/>
      <c r="B36" s="16"/>
      <c r="C36" s="11"/>
      <c r="D36" s="7" t="s">
        <v>23</v>
      </c>
      <c r="E36" s="101"/>
      <c r="F36" s="102"/>
      <c r="G36" s="64"/>
      <c r="H36" s="64"/>
      <c r="I36" s="65"/>
      <c r="J36" s="64"/>
      <c r="K36" s="66"/>
      <c r="L36" s="106"/>
    </row>
    <row r="37" spans="1:12" ht="15" x14ac:dyDescent="0.25">
      <c r="A37" s="25"/>
      <c r="B37" s="16"/>
      <c r="C37" s="11"/>
      <c r="D37" s="6"/>
      <c r="E37" s="101"/>
      <c r="F37" s="102"/>
      <c r="G37" s="102"/>
      <c r="H37" s="102"/>
      <c r="I37" s="102"/>
      <c r="J37" s="102"/>
      <c r="K37" s="79"/>
      <c r="L37" s="102"/>
    </row>
    <row r="38" spans="1:12" ht="15.75" thickBot="1" x14ac:dyDescent="0.3">
      <c r="A38" s="25"/>
      <c r="B38" s="16"/>
      <c r="C38" s="11"/>
      <c r="D38" s="6"/>
      <c r="E38" s="101"/>
      <c r="F38" s="102"/>
      <c r="G38" s="67"/>
      <c r="H38" s="67"/>
      <c r="I38" s="68"/>
      <c r="J38" s="106"/>
      <c r="K38" s="69"/>
      <c r="L38" s="70"/>
    </row>
    <row r="39" spans="1:12" ht="15" x14ac:dyDescent="0.25">
      <c r="A39" s="26"/>
      <c r="B39" s="18"/>
      <c r="C39" s="8"/>
      <c r="D39" s="19" t="s">
        <v>39</v>
      </c>
      <c r="E39" s="101"/>
      <c r="F39" s="102"/>
      <c r="G39" s="102"/>
      <c r="H39" s="102"/>
      <c r="I39" s="102"/>
      <c r="J39" s="102"/>
      <c r="K39" s="79"/>
      <c r="L39" s="102"/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101"/>
      <c r="F40" s="102"/>
      <c r="G40" s="102"/>
      <c r="H40" s="102"/>
      <c r="I40" s="102"/>
      <c r="J40" s="102"/>
      <c r="K40" s="79"/>
      <c r="L40" s="102"/>
    </row>
    <row r="41" spans="1:12" ht="15" x14ac:dyDescent="0.25">
      <c r="A41" s="25"/>
      <c r="B41" s="16"/>
      <c r="C41" s="11"/>
      <c r="D41" s="12" t="s">
        <v>35</v>
      </c>
      <c r="E41" s="103"/>
      <c r="F41" s="104">
        <f>SUM(F32:F40)</f>
        <v>0</v>
      </c>
      <c r="G41" s="104">
        <f t="shared" ref="G41:J41" si="1">SUM(G32:G40)</f>
        <v>0</v>
      </c>
      <c r="H41" s="104">
        <f t="shared" si="1"/>
        <v>0</v>
      </c>
      <c r="I41" s="104">
        <f t="shared" si="1"/>
        <v>0</v>
      </c>
      <c r="J41" s="104">
        <f t="shared" si="1"/>
        <v>0</v>
      </c>
      <c r="K41" s="105"/>
      <c r="L41" s="108">
        <f>SUM(L32:L40)</f>
        <v>0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/>
      <c r="G46" s="21"/>
      <c r="H46" s="21"/>
      <c r="I46" s="21"/>
      <c r="J46" s="21"/>
      <c r="K46" s="27"/>
      <c r="L46" s="21"/>
    </row>
    <row r="47" spans="1:12" ht="15.75" thickBot="1" x14ac:dyDescent="0.25">
      <c r="A47" s="31">
        <f>A6</f>
        <v>1</v>
      </c>
      <c r="B47" s="32">
        <f>B6</f>
        <v>1</v>
      </c>
      <c r="C47" s="134" t="s">
        <v>4</v>
      </c>
      <c r="D47" s="135"/>
      <c r="E47" s="33"/>
      <c r="F47" s="34"/>
      <c r="G47" s="34"/>
      <c r="H47" s="34"/>
      <c r="I47" s="34"/>
      <c r="J47" s="34"/>
      <c r="K47" s="35"/>
      <c r="L47" s="72"/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.75" thickBot="1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8"/>
      <c r="H50" s="58"/>
      <c r="I50" s="59"/>
      <c r="J50" s="58"/>
      <c r="K50" s="60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/>
      <c r="G55" s="21"/>
      <c r="H55" s="21"/>
      <c r="I55" s="21"/>
      <c r="J55" s="21"/>
      <c r="K55" s="27"/>
      <c r="L55" s="21"/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/>
      <c r="G59" s="21"/>
      <c r="H59" s="21"/>
      <c r="I59" s="21"/>
      <c r="J59" s="21"/>
      <c r="K59" s="27"/>
      <c r="L59" s="21"/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75" t="s">
        <v>74</v>
      </c>
      <c r="F61" s="51">
        <v>250</v>
      </c>
      <c r="G61" s="61">
        <v>17</v>
      </c>
      <c r="H61" s="61">
        <v>21.2</v>
      </c>
      <c r="I61" s="62">
        <v>13.1</v>
      </c>
      <c r="J61" s="51">
        <v>315.5</v>
      </c>
      <c r="K61" s="66" t="s">
        <v>76</v>
      </c>
      <c r="L61" s="51">
        <v>44.62</v>
      </c>
    </row>
    <row r="62" spans="1:12" ht="15" x14ac:dyDescent="0.25">
      <c r="A62" s="15"/>
      <c r="B62" s="16"/>
      <c r="C62" s="11"/>
      <c r="D62" s="7" t="s">
        <v>29</v>
      </c>
      <c r="E62" s="50" t="s">
        <v>75</v>
      </c>
      <c r="F62" s="51">
        <v>100</v>
      </c>
      <c r="G62" s="51">
        <v>13.3</v>
      </c>
      <c r="H62" s="51">
        <v>11.12</v>
      </c>
      <c r="I62" s="51">
        <v>15.77</v>
      </c>
      <c r="J62" s="51">
        <v>245.7</v>
      </c>
      <c r="K62" s="52" t="s">
        <v>77</v>
      </c>
      <c r="L62" s="51">
        <v>30.5</v>
      </c>
    </row>
    <row r="63" spans="1:12" ht="15" x14ac:dyDescent="0.25">
      <c r="A63" s="15"/>
      <c r="B63" s="16"/>
      <c r="C63" s="11"/>
      <c r="D63" s="7" t="s">
        <v>30</v>
      </c>
      <c r="E63" s="50" t="s">
        <v>46</v>
      </c>
      <c r="F63" s="51">
        <v>150</v>
      </c>
      <c r="G63" s="51">
        <v>7.36</v>
      </c>
      <c r="H63" s="51">
        <v>6.02</v>
      </c>
      <c r="I63" s="51">
        <v>35.26</v>
      </c>
      <c r="J63" s="51">
        <v>224.6</v>
      </c>
      <c r="K63" s="52" t="s">
        <v>78</v>
      </c>
      <c r="L63" s="74">
        <v>20</v>
      </c>
    </row>
    <row r="64" spans="1:12" ht="15" x14ac:dyDescent="0.25">
      <c r="A64" s="15"/>
      <c r="B64" s="16"/>
      <c r="C64" s="11"/>
      <c r="D64" s="7" t="s">
        <v>31</v>
      </c>
      <c r="E64" s="50" t="s">
        <v>47</v>
      </c>
      <c r="F64" s="51">
        <v>200</v>
      </c>
      <c r="G64" s="64">
        <v>0.2</v>
      </c>
      <c r="H64" s="64">
        <v>0</v>
      </c>
      <c r="I64" s="65">
        <v>14</v>
      </c>
      <c r="J64" s="51">
        <v>28</v>
      </c>
      <c r="K64" s="66" t="s">
        <v>72</v>
      </c>
      <c r="L64" s="51">
        <v>3.3</v>
      </c>
    </row>
    <row r="65" spans="1:12" ht="15.75" thickBot="1" x14ac:dyDescent="0.3">
      <c r="A65" s="15"/>
      <c r="B65" s="16"/>
      <c r="C65" s="11"/>
      <c r="D65" s="7" t="s">
        <v>32</v>
      </c>
      <c r="E65" s="50" t="s">
        <v>55</v>
      </c>
      <c r="F65" s="51">
        <v>30</v>
      </c>
      <c r="G65" s="67">
        <v>2.29</v>
      </c>
      <c r="H65" s="67">
        <v>0.19</v>
      </c>
      <c r="I65" s="68">
        <v>15.05</v>
      </c>
      <c r="J65" s="51">
        <v>71.05</v>
      </c>
      <c r="K65" s="52"/>
      <c r="L65" s="51">
        <v>3.58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2">SUM(G60:G68)</f>
        <v>40.150000000000006</v>
      </c>
      <c r="H69" s="21">
        <f t="shared" ref="H69" si="3">SUM(H60:H68)</f>
        <v>38.53</v>
      </c>
      <c r="I69" s="21">
        <f t="shared" ref="I69" si="4">SUM(I60:I68)</f>
        <v>93.179999999999993</v>
      </c>
      <c r="J69" s="21">
        <f t="shared" ref="J69" si="5">SUM(J60:J68)</f>
        <v>884.85</v>
      </c>
      <c r="K69" s="27"/>
      <c r="L69" s="21">
        <f>SUM(L60:L68)</f>
        <v>102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6">SUM(G70:G73)</f>
        <v>0</v>
      </c>
      <c r="H74" s="21">
        <f t="shared" ref="H74" si="7">SUM(H70:H73)</f>
        <v>0</v>
      </c>
      <c r="I74" s="21">
        <f t="shared" ref="I74" si="8">SUM(I70:I73)</f>
        <v>0</v>
      </c>
      <c r="J74" s="21">
        <f t="shared" ref="J74" si="9">SUM(J70:J73)</f>
        <v>0</v>
      </c>
      <c r="K74" s="27"/>
      <c r="L74" s="21"/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10">SUM(G75:G80)</f>
        <v>0</v>
      </c>
      <c r="H81" s="21">
        <f t="shared" ref="H81" si="11">SUM(H75:H80)</f>
        <v>0</v>
      </c>
      <c r="I81" s="21">
        <f t="shared" ref="I81" si="12">SUM(I75:I80)</f>
        <v>0</v>
      </c>
      <c r="J81" s="21">
        <f t="shared" ref="J81" si="13">SUM(J75:J80)</f>
        <v>0</v>
      </c>
      <c r="K81" s="27"/>
      <c r="L81" s="21">
        <f t="shared" ref="L81" ca="1" si="14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15">SUM(G82:G87)</f>
        <v>0</v>
      </c>
      <c r="H88" s="21">
        <f t="shared" ref="H88" si="16">SUM(H82:H87)</f>
        <v>0</v>
      </c>
      <c r="I88" s="21">
        <f t="shared" ref="I88" si="17">SUM(I82:I87)</f>
        <v>0</v>
      </c>
      <c r="J88" s="21">
        <f t="shared" ref="J88" si="18">SUM(J82:J87)</f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134" t="s">
        <v>4</v>
      </c>
      <c r="D89" s="135"/>
      <c r="E89" s="33"/>
      <c r="F89" s="34">
        <f>F55+F59+F69+F74+F81+F88</f>
        <v>730</v>
      </c>
      <c r="G89" s="34">
        <f t="shared" ref="G89" si="20">G55+G59+G69+G74+G81+G88</f>
        <v>40.150000000000006</v>
      </c>
      <c r="H89" s="34">
        <f t="shared" ref="H89" si="21">H55+H59+H69+H74+H81+H88</f>
        <v>38.53</v>
      </c>
      <c r="I89" s="34">
        <f t="shared" ref="I89" si="22">I55+I59+I69+I74+I81+I88</f>
        <v>93.179999999999993</v>
      </c>
      <c r="J89" s="34">
        <f t="shared" ref="J89" si="23">J55+J59+J69+J74+J81+J88</f>
        <v>884.85</v>
      </c>
      <c r="K89" s="35"/>
      <c r="L89" s="34">
        <v>92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.75" thickBot="1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8"/>
      <c r="H92" s="58"/>
      <c r="I92" s="59"/>
      <c r="J92" s="58"/>
      <c r="K92" s="60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5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24">SUM(G90:G96)</f>
        <v>0</v>
      </c>
      <c r="H97" s="21">
        <f t="shared" ref="H97" si="25">SUM(H90:H96)</f>
        <v>0</v>
      </c>
      <c r="I97" s="21">
        <f t="shared" ref="I97" si="26">SUM(I90:I96)</f>
        <v>0</v>
      </c>
      <c r="J97" s="21">
        <f t="shared" ref="J97" si="27">SUM(J90:J96)</f>
        <v>0</v>
      </c>
      <c r="K97" s="27"/>
      <c r="L97" s="21">
        <f>SUM(L90:L96)</f>
        <v>0</v>
      </c>
      <c r="O97" s="2">
        <f ca="1">O97</f>
        <v>0</v>
      </c>
    </row>
    <row r="98" spans="1:15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5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5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5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28">SUM(G98:G100)</f>
        <v>0</v>
      </c>
      <c r="H101" s="21">
        <f t="shared" ref="H101" si="29">SUM(H98:H100)</f>
        <v>0</v>
      </c>
      <c r="I101" s="21">
        <f t="shared" ref="I101" si="30">SUM(I98:I100)</f>
        <v>0</v>
      </c>
      <c r="J101" s="21">
        <f t="shared" ref="J101" si="31">SUM(J98:J100)</f>
        <v>0</v>
      </c>
      <c r="K101" s="27"/>
      <c r="L101" s="21">
        <f t="shared" ref="L101" ca="1" si="32">SUM(L98:L106)</f>
        <v>0</v>
      </c>
    </row>
    <row r="102" spans="1:15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5" ht="15" x14ac:dyDescent="0.25">
      <c r="A103" s="25"/>
      <c r="B103" s="16"/>
      <c r="C103" s="11"/>
      <c r="D103" s="7" t="s">
        <v>28</v>
      </c>
      <c r="E103" s="50" t="s">
        <v>48</v>
      </c>
      <c r="F103" s="51">
        <v>250</v>
      </c>
      <c r="G103" s="61">
        <v>3.96</v>
      </c>
      <c r="H103" s="61">
        <v>3.04</v>
      </c>
      <c r="I103" s="62">
        <v>7.82</v>
      </c>
      <c r="J103" s="51">
        <v>74.78</v>
      </c>
      <c r="K103" s="76" t="s">
        <v>79</v>
      </c>
      <c r="L103" s="51">
        <v>26.67</v>
      </c>
    </row>
    <row r="104" spans="1:15" ht="15" x14ac:dyDescent="0.25">
      <c r="A104" s="25"/>
      <c r="B104" s="16"/>
      <c r="C104" s="11"/>
      <c r="D104" s="7" t="s">
        <v>29</v>
      </c>
      <c r="E104" s="50" t="s">
        <v>52</v>
      </c>
      <c r="F104" s="51">
        <v>80</v>
      </c>
      <c r="G104" s="51">
        <v>15</v>
      </c>
      <c r="H104" s="51">
        <v>17</v>
      </c>
      <c r="I104" s="51">
        <v>0.2</v>
      </c>
      <c r="J104" s="74">
        <v>213</v>
      </c>
      <c r="K104" s="52"/>
      <c r="L104" s="74">
        <v>30</v>
      </c>
    </row>
    <row r="105" spans="1:15" ht="15" x14ac:dyDescent="0.25">
      <c r="A105" s="25"/>
      <c r="B105" s="16"/>
      <c r="C105" s="11"/>
      <c r="D105" s="7" t="s">
        <v>30</v>
      </c>
      <c r="E105" s="50" t="s">
        <v>45</v>
      </c>
      <c r="F105" s="51">
        <v>150</v>
      </c>
      <c r="G105" s="51">
        <v>0.38</v>
      </c>
      <c r="H105" s="51">
        <v>64.16</v>
      </c>
      <c r="I105" s="51">
        <v>0.62</v>
      </c>
      <c r="J105" s="51">
        <v>581.38</v>
      </c>
      <c r="K105" s="52" t="s">
        <v>70</v>
      </c>
      <c r="L105" s="63">
        <v>31.01</v>
      </c>
    </row>
    <row r="106" spans="1:15" ht="15" x14ac:dyDescent="0.25">
      <c r="A106" s="25"/>
      <c r="B106" s="16"/>
      <c r="C106" s="11"/>
      <c r="D106" s="7" t="s">
        <v>31</v>
      </c>
      <c r="E106" s="50" t="s">
        <v>50</v>
      </c>
      <c r="F106" s="51">
        <v>200</v>
      </c>
      <c r="G106" s="61">
        <v>1.4</v>
      </c>
      <c r="H106" s="61">
        <v>2</v>
      </c>
      <c r="I106" s="62">
        <v>22.4</v>
      </c>
      <c r="J106" s="51">
        <v>116</v>
      </c>
      <c r="K106" s="66" t="s">
        <v>81</v>
      </c>
      <c r="L106" s="51">
        <v>10.82</v>
      </c>
    </row>
    <row r="107" spans="1:15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5" ht="15" x14ac:dyDescent="0.25">
      <c r="A108" s="25"/>
      <c r="B108" s="16"/>
      <c r="C108" s="11"/>
      <c r="D108" s="7" t="s">
        <v>33</v>
      </c>
      <c r="E108" s="50" t="s">
        <v>51</v>
      </c>
      <c r="F108" s="51">
        <v>30</v>
      </c>
      <c r="G108" s="61">
        <v>1.99</v>
      </c>
      <c r="H108" s="61">
        <v>0.26</v>
      </c>
      <c r="I108" s="62">
        <v>12.72</v>
      </c>
      <c r="J108" s="63">
        <v>61.19</v>
      </c>
      <c r="K108" s="52"/>
      <c r="L108" s="51">
        <v>3.5</v>
      </c>
    </row>
    <row r="109" spans="1:15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5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5" ht="15" x14ac:dyDescent="0.25">
      <c r="A111" s="26"/>
      <c r="B111" s="18"/>
      <c r="C111" s="8"/>
      <c r="D111" s="19" t="s">
        <v>39</v>
      </c>
      <c r="E111" s="9"/>
      <c r="F111" s="21">
        <f>SUM(F102:F110)</f>
        <v>710</v>
      </c>
      <c r="G111" s="21">
        <f t="shared" ref="G111" si="33">SUM(G102:G110)</f>
        <v>22.729999999999997</v>
      </c>
      <c r="H111" s="21">
        <f t="shared" ref="H111" si="34">SUM(H102:H110)</f>
        <v>86.46</v>
      </c>
      <c r="I111" s="21">
        <f t="shared" ref="I111" si="35">SUM(I102:I110)</f>
        <v>43.76</v>
      </c>
      <c r="J111" s="21">
        <f t="shared" ref="J111" si="36">SUM(J102:J110)</f>
        <v>1046.3499999999999</v>
      </c>
      <c r="K111" s="27"/>
      <c r="L111" s="71">
        <f>SUM(L102:L110)</f>
        <v>102</v>
      </c>
    </row>
    <row r="112" spans="1:15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37">SUM(G112:G115)</f>
        <v>0</v>
      </c>
      <c r="H116" s="21">
        <f t="shared" ref="H116" si="38">SUM(H112:H115)</f>
        <v>0</v>
      </c>
      <c r="I116" s="21">
        <f t="shared" ref="I116" si="39">SUM(I112:I115)</f>
        <v>0</v>
      </c>
      <c r="J116" s="21">
        <f t="shared" ref="J116" si="40">SUM(J112:J115)</f>
        <v>0</v>
      </c>
      <c r="K116" s="27"/>
      <c r="L116" s="71"/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1">SUM(G117:G122)</f>
        <v>0</v>
      </c>
      <c r="H123" s="21">
        <f t="shared" ref="H123" si="42">SUM(H117:H122)</f>
        <v>0</v>
      </c>
      <c r="I123" s="21">
        <f t="shared" ref="I123" si="43">SUM(I117:I122)</f>
        <v>0</v>
      </c>
      <c r="J123" s="21">
        <f t="shared" ref="J123" si="44">SUM(J117:J122)</f>
        <v>0</v>
      </c>
      <c r="K123" s="27"/>
      <c r="L123" s="21">
        <f t="shared" ref="L123" ca="1" si="45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46">SUM(G124:G129)</f>
        <v>0</v>
      </c>
      <c r="H130" s="21">
        <f t="shared" ref="H130" si="47">SUM(H124:H129)</f>
        <v>0</v>
      </c>
      <c r="I130" s="21">
        <f t="shared" ref="I130" si="48">SUM(I124:I129)</f>
        <v>0</v>
      </c>
      <c r="J130" s="21">
        <f t="shared" ref="J130" si="49">SUM(J124:J129)</f>
        <v>0</v>
      </c>
      <c r="K130" s="27"/>
      <c r="L130" s="21">
        <f t="shared" ref="L130" ca="1" si="50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134" t="s">
        <v>4</v>
      </c>
      <c r="D131" s="135"/>
      <c r="E131" s="33"/>
      <c r="F131" s="34">
        <f>F97+F101+F111+F116+F123+F130</f>
        <v>710</v>
      </c>
      <c r="G131" s="34">
        <f t="shared" ref="G131" si="51">G97+G101+G111+G116+G123+G130</f>
        <v>22.729999999999997</v>
      </c>
      <c r="H131" s="34">
        <f t="shared" ref="H131" si="52">H97+H101+H111+H116+H123+H130</f>
        <v>86.46</v>
      </c>
      <c r="I131" s="34">
        <f t="shared" ref="I131" si="53">I97+I101+I111+I116+I123+I130</f>
        <v>43.76</v>
      </c>
      <c r="J131" s="34">
        <f t="shared" ref="J131" si="54">J97+J101+J111+J116+J123+J130</f>
        <v>1046.3499999999999</v>
      </c>
      <c r="K131" s="35"/>
      <c r="L131" s="34">
        <v>92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.75" thickBot="1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8"/>
      <c r="H134" s="58"/>
      <c r="I134" s="59"/>
      <c r="J134" s="58"/>
      <c r="K134" s="60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SUM(F134:F138)</f>
        <v>0</v>
      </c>
      <c r="G139" s="97">
        <f>SUM(G134:G138)</f>
        <v>0</v>
      </c>
      <c r="H139" s="97">
        <f>SUM(H134:H138)</f>
        <v>0</v>
      </c>
      <c r="I139" s="97">
        <f>SUM(I134:I138)</f>
        <v>0</v>
      </c>
      <c r="J139" s="97">
        <f>SUM(J134:J138)</f>
        <v>0</v>
      </c>
      <c r="K139" s="27"/>
      <c r="L139" s="21">
        <f>SUM(L134:L138)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55">SUM(G140:G142)</f>
        <v>0</v>
      </c>
      <c r="H143" s="21">
        <f t="shared" ref="H143" si="56">SUM(H140:H142)</f>
        <v>0</v>
      </c>
      <c r="I143" s="21">
        <f t="shared" ref="I143" si="57">SUM(I140:I142)</f>
        <v>0</v>
      </c>
      <c r="J143" s="21">
        <f t="shared" ref="J143" si="58">SUM(J140:J142)</f>
        <v>0</v>
      </c>
      <c r="K143" s="27"/>
      <c r="L143" s="21">
        <f t="shared" ref="L143" ca="1" si="59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95"/>
      <c r="H145" s="95"/>
      <c r="I145" s="112"/>
      <c r="J145" s="50"/>
      <c r="K145" s="113"/>
      <c r="L145" s="50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0"/>
      <c r="H146" s="50"/>
      <c r="I146" s="50"/>
      <c r="J146" s="50"/>
      <c r="K146" s="114"/>
      <c r="L146" s="50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0"/>
      <c r="H147" s="50"/>
      <c r="I147" s="50"/>
      <c r="J147" s="50"/>
      <c r="K147" s="114"/>
      <c r="L147" s="115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96"/>
      <c r="H148" s="96"/>
      <c r="I148" s="116"/>
      <c r="J148" s="50"/>
      <c r="K148" s="113"/>
      <c r="L148" s="50"/>
    </row>
    <row r="149" spans="1:12" ht="15.75" thickBot="1" x14ac:dyDescent="0.3">
      <c r="A149" s="25"/>
      <c r="B149" s="16"/>
      <c r="C149" s="11"/>
      <c r="D149" s="7" t="s">
        <v>32</v>
      </c>
      <c r="E149" s="50"/>
      <c r="F149" s="51"/>
      <c r="G149" s="117"/>
      <c r="H149" s="117"/>
      <c r="I149" s="118"/>
      <c r="J149" s="50"/>
      <c r="K149" s="119"/>
      <c r="L149" s="50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0"/>
      <c r="H150" s="50"/>
      <c r="I150" s="50"/>
      <c r="J150" s="50"/>
      <c r="K150" s="114"/>
      <c r="L150" s="50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/>
      <c r="G153" s="21"/>
      <c r="H153" s="21"/>
      <c r="I153" s="21"/>
      <c r="J153" s="21"/>
      <c r="K153" s="27"/>
      <c r="L153" s="71"/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60">SUM(G154:G157)</f>
        <v>0</v>
      </c>
      <c r="H158" s="21">
        <f t="shared" ref="H158" si="61">SUM(H154:H157)</f>
        <v>0</v>
      </c>
      <c r="I158" s="21">
        <f t="shared" ref="I158" si="62">SUM(I154:I157)</f>
        <v>0</v>
      </c>
      <c r="J158" s="21">
        <f t="shared" ref="J158" si="63">SUM(J154:J157)</f>
        <v>0</v>
      </c>
      <c r="K158" s="27"/>
      <c r="L158" s="21"/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64">SUM(G159:G164)</f>
        <v>0</v>
      </c>
      <c r="H165" s="21">
        <f t="shared" ref="H165" si="65">SUM(H159:H164)</f>
        <v>0</v>
      </c>
      <c r="I165" s="21">
        <f t="shared" ref="I165" si="66">SUM(I159:I164)</f>
        <v>0</v>
      </c>
      <c r="J165" s="21">
        <f t="shared" ref="J165" si="67">SUM(J159:J164)</f>
        <v>0</v>
      </c>
      <c r="K165" s="27"/>
      <c r="L165" s="21">
        <f t="shared" ref="L165" ca="1" si="68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69">SUM(G166:G171)</f>
        <v>0</v>
      </c>
      <c r="H172" s="21">
        <f t="shared" ref="H172" si="70">SUM(H166:H171)</f>
        <v>0</v>
      </c>
      <c r="I172" s="21">
        <f t="shared" ref="I172" si="71">SUM(I166:I171)</f>
        <v>0</v>
      </c>
      <c r="J172" s="21">
        <f t="shared" ref="J172" si="72">SUM(J166:J171)</f>
        <v>0</v>
      </c>
      <c r="K172" s="27"/>
      <c r="L172" s="21">
        <f t="shared" ref="L172" ca="1" si="73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134" t="s">
        <v>4</v>
      </c>
      <c r="D173" s="135"/>
      <c r="E173" s="33"/>
      <c r="F173" s="34">
        <f>F139+F143+F153+F158+F165+F172</f>
        <v>0</v>
      </c>
      <c r="G173" s="34">
        <f t="shared" ref="G173" si="74">G139+G143+G153+G158+G165+G172</f>
        <v>0</v>
      </c>
      <c r="H173" s="34">
        <f t="shared" ref="H173" si="75">H139+H143+H153+H158+H165+H172</f>
        <v>0</v>
      </c>
      <c r="I173" s="34">
        <f t="shared" ref="I173" si="76">I139+I143+I153+I158+I165+I172</f>
        <v>0</v>
      </c>
      <c r="J173" s="34">
        <f t="shared" ref="J173" si="77">J139+J143+J153+J158+J165+J172</f>
        <v>0</v>
      </c>
      <c r="K173" s="35"/>
      <c r="L173" s="34">
        <v>92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.75" thickBot="1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8"/>
      <c r="H176" s="58"/>
      <c r="I176" s="59"/>
      <c r="J176" s="58"/>
      <c r="K176" s="60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78">SUM(G174:G180)</f>
        <v>0</v>
      </c>
      <c r="H181" s="21">
        <f t="shared" ref="H181" si="79">SUM(H174:H180)</f>
        <v>0</v>
      </c>
      <c r="I181" s="21">
        <f t="shared" ref="I181" si="80">SUM(I174:I180)</f>
        <v>0</v>
      </c>
      <c r="J181" s="21">
        <f t="shared" ref="J181" si="81">SUM(J174:J180)</f>
        <v>0</v>
      </c>
      <c r="K181" s="27"/>
      <c r="L181" s="21">
        <f t="shared" ref="L181" si="82"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83">SUM(G182:G184)</f>
        <v>0</v>
      </c>
      <c r="H185" s="21">
        <f t="shared" ref="H185" si="84">SUM(H182:H184)</f>
        <v>0</v>
      </c>
      <c r="I185" s="21">
        <f t="shared" ref="I185" si="85">SUM(I182:I184)</f>
        <v>0</v>
      </c>
      <c r="J185" s="21">
        <f t="shared" ref="J185" si="86">SUM(J182:J184)</f>
        <v>0</v>
      </c>
      <c r="K185" s="27"/>
      <c r="L185" s="21">
        <f t="shared" ref="L185" ca="1" si="87">SUM(L182:L190)</f>
        <v>0</v>
      </c>
    </row>
    <row r="186" spans="1:12" ht="16.5" thickBo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8"/>
      <c r="F186" s="51"/>
      <c r="G186" s="61"/>
      <c r="H186" s="61"/>
      <c r="I186" s="62"/>
      <c r="J186" s="61"/>
      <c r="K186" s="75"/>
      <c r="L186" s="51"/>
    </row>
    <row r="187" spans="1:12" ht="15.75" x14ac:dyDescent="0.25">
      <c r="A187" s="25"/>
      <c r="B187" s="16"/>
      <c r="C187" s="11"/>
      <c r="D187" s="7" t="s">
        <v>28</v>
      </c>
      <c r="E187" s="99"/>
      <c r="F187" s="51"/>
      <c r="G187" s="51"/>
      <c r="H187" s="51"/>
      <c r="I187" s="51"/>
      <c r="J187" s="51"/>
      <c r="K187" s="79"/>
      <c r="L187" s="51"/>
    </row>
    <row r="188" spans="1:12" ht="15.75" x14ac:dyDescent="0.25">
      <c r="A188" s="25"/>
      <c r="B188" s="16"/>
      <c r="C188" s="11"/>
      <c r="D188" s="7" t="s">
        <v>29</v>
      </c>
      <c r="E188" s="77"/>
      <c r="F188" s="51"/>
      <c r="G188" s="51"/>
      <c r="H188" s="51"/>
      <c r="I188" s="51"/>
      <c r="J188" s="51"/>
      <c r="K188" s="79"/>
      <c r="L188" s="51"/>
    </row>
    <row r="189" spans="1:12" ht="15.75" x14ac:dyDescent="0.25">
      <c r="A189" s="25"/>
      <c r="B189" s="16"/>
      <c r="C189" s="11"/>
      <c r="D189" s="7" t="s">
        <v>30</v>
      </c>
      <c r="E189" s="82"/>
      <c r="F189" s="51"/>
      <c r="G189" s="51"/>
      <c r="H189" s="51"/>
      <c r="I189" s="51"/>
      <c r="J189" s="51"/>
      <c r="K189" s="79"/>
      <c r="L189" s="51"/>
    </row>
    <row r="190" spans="1:12" ht="16.5" thickBot="1" x14ac:dyDescent="0.3">
      <c r="A190" s="25"/>
      <c r="B190" s="16"/>
      <c r="C190" s="11"/>
      <c r="D190" s="7" t="s">
        <v>31</v>
      </c>
      <c r="E190" s="78"/>
      <c r="F190" s="51"/>
      <c r="G190" s="51"/>
      <c r="H190" s="51"/>
      <c r="I190" s="51"/>
      <c r="J190" s="51"/>
      <c r="K190" s="79"/>
      <c r="L190" s="51"/>
    </row>
    <row r="191" spans="1:12" ht="15.75" thickBot="1" x14ac:dyDescent="0.3">
      <c r="A191" s="25"/>
      <c r="B191" s="16"/>
      <c r="C191" s="11"/>
      <c r="D191" s="7" t="s">
        <v>32</v>
      </c>
      <c r="E191" s="50"/>
      <c r="F191" s="51"/>
      <c r="G191" s="67"/>
      <c r="H191" s="67"/>
      <c r="I191" s="68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21"/>
      <c r="F195" s="21"/>
      <c r="G195" s="21"/>
      <c r="H195" s="21"/>
      <c r="I195" s="21"/>
      <c r="J195" s="27"/>
      <c r="K195" s="21"/>
      <c r="L195" s="71"/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/>
      <c r="G200" s="21"/>
      <c r="H200" s="21"/>
      <c r="I200" s="21"/>
      <c r="J200" s="21"/>
      <c r="K200" s="27"/>
      <c r="L200" s="21"/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88">SUM(G201:G206)</f>
        <v>0</v>
      </c>
      <c r="H207" s="21">
        <f t="shared" ref="H207" si="89">SUM(H201:H206)</f>
        <v>0</v>
      </c>
      <c r="I207" s="21">
        <f t="shared" ref="I207" si="90">SUM(I201:I206)</f>
        <v>0</v>
      </c>
      <c r="J207" s="21">
        <f t="shared" ref="J207" si="91">SUM(J201:J206)</f>
        <v>0</v>
      </c>
      <c r="K207" s="27"/>
      <c r="L207" s="21">
        <f t="shared" ref="L207" ca="1" si="92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93">SUM(G208:G213)</f>
        <v>0</v>
      </c>
      <c r="H214" s="21">
        <f t="shared" ref="H214" si="94">SUM(H208:H213)</f>
        <v>0</v>
      </c>
      <c r="I214" s="21">
        <f t="shared" ref="I214" si="95">SUM(I208:I213)</f>
        <v>0</v>
      </c>
      <c r="J214" s="21">
        <f t="shared" ref="J214" si="96">SUM(J208:J213)</f>
        <v>0</v>
      </c>
      <c r="K214" s="27"/>
      <c r="L214" s="21">
        <f t="shared" ref="L214" ca="1" si="97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134" t="s">
        <v>4</v>
      </c>
      <c r="D215" s="135"/>
      <c r="E215" s="33"/>
      <c r="F215" s="34">
        <f>F181+F185+F195+F200+F207+F214</f>
        <v>0</v>
      </c>
      <c r="G215" s="34">
        <f t="shared" ref="G215" si="98">G181+G185+G195+G200+G207+G214</f>
        <v>0</v>
      </c>
      <c r="H215" s="34">
        <f t="shared" ref="H215" si="99">H181+H185+H195+H200+H207+H214</f>
        <v>0</v>
      </c>
      <c r="I215" s="34">
        <f t="shared" ref="I215" si="100">I181+I185+I195+I200+I207+I214</f>
        <v>0</v>
      </c>
      <c r="J215" s="34">
        <f t="shared" ref="J215" si="101">J181+J185+J195+J200+J207+J214</f>
        <v>0</v>
      </c>
      <c r="K215" s="35"/>
      <c r="L215" s="34">
        <v>92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.75" thickBot="1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8"/>
      <c r="H218" s="58"/>
      <c r="I218" s="59"/>
      <c r="J218" s="58"/>
      <c r="K218" s="60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/>
      <c r="G223" s="21"/>
      <c r="H223" s="21"/>
      <c r="I223" s="21"/>
      <c r="J223" s="21"/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/>
      <c r="G227" s="21"/>
      <c r="H227" s="21"/>
      <c r="I227" s="21"/>
      <c r="J227" s="21"/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.75" x14ac:dyDescent="0.25">
      <c r="A229" s="25"/>
      <c r="B229" s="16"/>
      <c r="C229" s="11"/>
      <c r="D229" s="89" t="s">
        <v>28</v>
      </c>
      <c r="E229" s="91"/>
      <c r="F229" s="51"/>
      <c r="G229" s="85"/>
      <c r="H229" s="85"/>
      <c r="I229" s="85"/>
      <c r="J229" s="61"/>
      <c r="K229" s="66"/>
      <c r="L229" s="92"/>
    </row>
    <row r="230" spans="1:12" ht="15.75" x14ac:dyDescent="0.25">
      <c r="A230" s="25"/>
      <c r="B230" s="16"/>
      <c r="C230" s="11"/>
      <c r="D230" s="89" t="s">
        <v>29</v>
      </c>
      <c r="E230" s="82"/>
      <c r="F230" s="51"/>
      <c r="G230" s="51"/>
      <c r="H230" s="51"/>
      <c r="I230" s="51"/>
      <c r="J230" s="51"/>
      <c r="K230" s="51"/>
      <c r="L230" s="51"/>
    </row>
    <row r="231" spans="1:12" ht="15.75" x14ac:dyDescent="0.25">
      <c r="A231" s="25"/>
      <c r="B231" s="16"/>
      <c r="C231" s="11"/>
      <c r="D231" s="89" t="s">
        <v>30</v>
      </c>
      <c r="E231" s="82"/>
      <c r="F231" s="51"/>
      <c r="G231" s="51"/>
      <c r="H231" s="51"/>
      <c r="I231" s="51"/>
      <c r="J231" s="51"/>
      <c r="K231" s="51"/>
      <c r="L231" s="51"/>
    </row>
    <row r="232" spans="1:12" ht="15.75" x14ac:dyDescent="0.25">
      <c r="A232" s="25"/>
      <c r="B232" s="16"/>
      <c r="C232" s="11"/>
      <c r="D232" s="89" t="s">
        <v>31</v>
      </c>
      <c r="E232" s="91"/>
      <c r="F232" s="51"/>
      <c r="G232" s="85"/>
      <c r="H232" s="85"/>
      <c r="I232" s="85"/>
      <c r="J232" s="61"/>
      <c r="K232" s="66"/>
      <c r="L232" s="51"/>
    </row>
    <row r="233" spans="1:12" ht="15" x14ac:dyDescent="0.25">
      <c r="A233" s="25"/>
      <c r="B233" s="16"/>
      <c r="C233" s="11"/>
      <c r="D233" s="89" t="s">
        <v>32</v>
      </c>
      <c r="E233" s="50"/>
      <c r="F233" s="51"/>
      <c r="G233" s="51"/>
      <c r="H233" s="51"/>
      <c r="I233" s="51"/>
      <c r="J233" s="61"/>
      <c r="K233" s="51"/>
      <c r="L233" s="51"/>
    </row>
    <row r="234" spans="1:12" ht="15.75" x14ac:dyDescent="0.25">
      <c r="A234" s="25"/>
      <c r="B234" s="16"/>
      <c r="C234" s="11"/>
      <c r="D234" s="89" t="s">
        <v>33</v>
      </c>
      <c r="E234" s="91"/>
      <c r="F234" s="51"/>
      <c r="G234" s="85"/>
      <c r="H234" s="85"/>
      <c r="I234" s="85"/>
      <c r="J234" s="61"/>
      <c r="K234" s="51"/>
      <c r="L234" s="51"/>
    </row>
    <row r="235" spans="1:12" ht="15" x14ac:dyDescent="0.25">
      <c r="A235" s="25"/>
      <c r="B235" s="16"/>
      <c r="C235" s="11"/>
      <c r="D235" s="90"/>
      <c r="E235" s="50"/>
      <c r="F235" s="51"/>
      <c r="G235" s="51"/>
      <c r="H235" s="51"/>
      <c r="I235" s="51"/>
      <c r="J235" s="51"/>
      <c r="K235" s="51"/>
      <c r="L235" s="51"/>
    </row>
    <row r="236" spans="1:12" ht="15" x14ac:dyDescent="0.25">
      <c r="A236" s="25"/>
      <c r="B236" s="16"/>
      <c r="C236" s="11"/>
      <c r="D236" s="90"/>
      <c r="E236" s="50"/>
      <c r="F236" s="51"/>
      <c r="G236" s="51"/>
      <c r="H236" s="51"/>
      <c r="I236" s="51"/>
      <c r="J236" s="51"/>
      <c r="K236" s="51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/>
      <c r="G237" s="21"/>
      <c r="H237" s="21"/>
      <c r="I237" s="21"/>
      <c r="J237" s="21"/>
      <c r="K237" s="27"/>
      <c r="L237" s="71"/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02">SUM(G238:G241)</f>
        <v>0</v>
      </c>
      <c r="H242" s="21">
        <f t="shared" ref="H242" si="103">SUM(H238:H241)</f>
        <v>0</v>
      </c>
      <c r="I242" s="21">
        <f t="shared" ref="I242" si="104">SUM(I238:I241)</f>
        <v>0</v>
      </c>
      <c r="J242" s="21">
        <f t="shared" ref="J242" si="105">SUM(J238:J241)</f>
        <v>0</v>
      </c>
      <c r="K242" s="27"/>
      <c r="L242" s="21">
        <f t="shared" ref="L242" si="106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07">SUM(G243:G248)</f>
        <v>0</v>
      </c>
      <c r="H249" s="21">
        <f t="shared" ref="H249" si="108">SUM(H243:H248)</f>
        <v>0</v>
      </c>
      <c r="I249" s="21">
        <f t="shared" ref="I249" si="109">SUM(I243:I248)</f>
        <v>0</v>
      </c>
      <c r="J249" s="21">
        <f t="shared" ref="J249" si="110">SUM(J243:J248)</f>
        <v>0</v>
      </c>
      <c r="K249" s="27"/>
      <c r="L249" s="21">
        <f t="shared" ref="L249" ca="1" si="11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12">SUM(G250:G255)</f>
        <v>0</v>
      </c>
      <c r="H256" s="21">
        <f t="shared" ref="H256" si="113">SUM(H250:H255)</f>
        <v>0</v>
      </c>
      <c r="I256" s="21">
        <f t="shared" ref="I256" si="114">SUM(I250:I255)</f>
        <v>0</v>
      </c>
      <c r="J256" s="21">
        <f t="shared" ref="J256" si="115">SUM(J250:J255)</f>
        <v>0</v>
      </c>
      <c r="K256" s="27"/>
      <c r="L256" s="21">
        <f t="shared" ref="L256" ca="1" si="116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134" t="s">
        <v>4</v>
      </c>
      <c r="D257" s="135"/>
      <c r="E257" s="33"/>
      <c r="F257" s="34">
        <f>F223+F227+F237+F242+F249+F256</f>
        <v>0</v>
      </c>
      <c r="G257" s="34">
        <f t="shared" ref="G257" si="117">G223+G227+G237+G242+G249+G256</f>
        <v>0</v>
      </c>
      <c r="H257" s="34">
        <f t="shared" ref="H257" si="118">H223+H227+H237+H242+H249+H256</f>
        <v>0</v>
      </c>
      <c r="I257" s="34">
        <f t="shared" ref="I257" si="119">I223+I227+I237+I242+I249+I256</f>
        <v>0</v>
      </c>
      <c r="J257" s="34">
        <f t="shared" ref="J257" si="120">J223+J227+J237+J242+J249+J256</f>
        <v>0</v>
      </c>
      <c r="K257" s="35"/>
      <c r="L257" s="34">
        <f t="shared" ref="L257" ca="1" si="12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.75" thickBot="1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8"/>
      <c r="H260" s="58"/>
      <c r="I260" s="59"/>
      <c r="J260" s="58"/>
      <c r="K260" s="60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/>
      <c r="G269" s="21"/>
      <c r="H269" s="21"/>
      <c r="I269" s="21"/>
      <c r="J269" s="21"/>
      <c r="K269" s="27"/>
      <c r="L269" s="21"/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.75" x14ac:dyDescent="0.25">
      <c r="A271" s="25"/>
      <c r="B271" s="16"/>
      <c r="C271" s="11"/>
      <c r="D271" s="7" t="s">
        <v>28</v>
      </c>
      <c r="E271" s="77"/>
      <c r="F271" s="51"/>
      <c r="G271" s="61"/>
      <c r="H271" s="61"/>
      <c r="I271" s="62"/>
      <c r="J271" s="73"/>
      <c r="K271" s="76"/>
      <c r="L271" s="51"/>
    </row>
    <row r="272" spans="1:12" ht="15.75" x14ac:dyDescent="0.25">
      <c r="A272" s="25"/>
      <c r="B272" s="16"/>
      <c r="C272" s="11"/>
      <c r="D272" s="7" t="s">
        <v>29</v>
      </c>
      <c r="E272" s="82"/>
      <c r="F272" s="51"/>
      <c r="G272" s="51"/>
      <c r="H272" s="51"/>
      <c r="I272" s="51"/>
      <c r="J272" s="51"/>
      <c r="K272" s="79"/>
      <c r="L272" s="51"/>
    </row>
    <row r="273" spans="1:12" ht="15.75" x14ac:dyDescent="0.25">
      <c r="A273" s="25"/>
      <c r="B273" s="16"/>
      <c r="C273" s="11"/>
      <c r="D273" s="7" t="s">
        <v>30</v>
      </c>
      <c r="E273" s="82"/>
      <c r="F273" s="51"/>
      <c r="G273" s="51"/>
      <c r="H273" s="51"/>
      <c r="I273" s="51"/>
      <c r="J273" s="51"/>
      <c r="K273" s="79"/>
      <c r="L273" s="63"/>
    </row>
    <row r="274" spans="1:12" ht="16.5" thickBot="1" x14ac:dyDescent="0.3">
      <c r="A274" s="25"/>
      <c r="B274" s="16"/>
      <c r="C274" s="11"/>
      <c r="D274" s="7" t="s">
        <v>31</v>
      </c>
      <c r="E274" s="80"/>
      <c r="F274" s="51"/>
      <c r="G274" s="64"/>
      <c r="H274" s="64"/>
      <c r="I274" s="65"/>
      <c r="J274" s="83"/>
      <c r="K274" s="66"/>
      <c r="L274" s="51"/>
    </row>
    <row r="275" spans="1:12" ht="16.5" thickBot="1" x14ac:dyDescent="0.3">
      <c r="A275" s="25"/>
      <c r="B275" s="16"/>
      <c r="C275" s="11"/>
      <c r="D275" s="7" t="s">
        <v>32</v>
      </c>
      <c r="E275" s="77"/>
      <c r="F275" s="51"/>
      <c r="G275" s="67"/>
      <c r="H275" s="67"/>
      <c r="I275" s="68"/>
      <c r="J275" s="84"/>
      <c r="K275" s="69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/>
      <c r="G279" s="21"/>
      <c r="H279" s="21"/>
      <c r="I279" s="21"/>
      <c r="J279" s="21"/>
      <c r="K279" s="27"/>
      <c r="L279" s="21"/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/>
      <c r="G284" s="21"/>
      <c r="H284" s="21"/>
      <c r="I284" s="21"/>
      <c r="J284" s="21"/>
      <c r="K284" s="27"/>
      <c r="L284" s="21"/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/>
      <c r="G291" s="21"/>
      <c r="H291" s="21"/>
      <c r="I291" s="21"/>
      <c r="J291" s="21"/>
      <c r="K291" s="27"/>
      <c r="L291" s="21"/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/>
      <c r="G298" s="21"/>
      <c r="H298" s="21"/>
      <c r="I298" s="21"/>
      <c r="J298" s="21"/>
      <c r="K298" s="27"/>
      <c r="L298" s="21"/>
    </row>
    <row r="299" spans="1:12" ht="15.75" customHeight="1" thickBot="1" x14ac:dyDescent="0.25">
      <c r="A299" s="31">
        <f>A258</f>
        <v>1</v>
      </c>
      <c r="B299" s="32">
        <f>B258</f>
        <v>7</v>
      </c>
      <c r="C299" s="134" t="s">
        <v>4</v>
      </c>
      <c r="D299" s="135"/>
      <c r="E299" s="33"/>
      <c r="F299" s="34"/>
      <c r="G299" s="34"/>
      <c r="H299" s="34"/>
      <c r="I299" s="34"/>
      <c r="J299" s="34"/>
      <c r="K299" s="35"/>
      <c r="L299" s="34"/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.75" thickBot="1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8"/>
      <c r="H302" s="58"/>
      <c r="I302" s="59"/>
      <c r="J302" s="58"/>
      <c r="K302" s="125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/>
      <c r="G307" s="21"/>
      <c r="H307" s="21"/>
      <c r="I307" s="21"/>
      <c r="J307" s="21"/>
      <c r="K307" s="27"/>
      <c r="L307" s="21"/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22">SUM(G308:G310)</f>
        <v>0</v>
      </c>
      <c r="H311" s="21">
        <f t="shared" ref="H311" si="123">SUM(H308:H310)</f>
        <v>0</v>
      </c>
      <c r="I311" s="21">
        <f t="shared" ref="I311" si="124">SUM(I308:I310)</f>
        <v>0</v>
      </c>
      <c r="J311" s="21">
        <f t="shared" ref="J311" si="125">SUM(J308:J310)</f>
        <v>0</v>
      </c>
      <c r="K311" s="27"/>
      <c r="L311" s="21">
        <f t="shared" ref="L311" ca="1" si="126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6.5" thickBot="1" x14ac:dyDescent="0.3">
      <c r="A313" s="25"/>
      <c r="B313" s="16"/>
      <c r="C313" s="11"/>
      <c r="D313" s="7" t="s">
        <v>28</v>
      </c>
      <c r="E313" s="80" t="s">
        <v>67</v>
      </c>
      <c r="F313" s="51">
        <v>250</v>
      </c>
      <c r="G313" s="85">
        <v>17.899999999999999</v>
      </c>
      <c r="H313" s="85">
        <v>19.29</v>
      </c>
      <c r="I313" s="86">
        <v>21.22</v>
      </c>
      <c r="J313" s="61">
        <v>362</v>
      </c>
      <c r="K313" s="126" t="s">
        <v>84</v>
      </c>
      <c r="L313" s="81">
        <v>41.01</v>
      </c>
    </row>
    <row r="314" spans="1:12" ht="15.75" x14ac:dyDescent="0.25">
      <c r="A314" s="25"/>
      <c r="B314" s="16"/>
      <c r="C314" s="11"/>
      <c r="D314" s="7" t="s">
        <v>29</v>
      </c>
      <c r="E314" s="82" t="s">
        <v>68</v>
      </c>
      <c r="F314" s="51">
        <v>100</v>
      </c>
      <c r="G314" s="51">
        <v>11.78</v>
      </c>
      <c r="H314" s="51">
        <v>12.91</v>
      </c>
      <c r="I314" s="51">
        <v>14.9</v>
      </c>
      <c r="J314" s="51">
        <v>223</v>
      </c>
      <c r="K314" s="79" t="s">
        <v>85</v>
      </c>
      <c r="L314" s="51">
        <v>30</v>
      </c>
    </row>
    <row r="315" spans="1:12" ht="15.75" x14ac:dyDescent="0.25">
      <c r="A315" s="25"/>
      <c r="B315" s="16"/>
      <c r="C315" s="11"/>
      <c r="D315" s="7" t="s">
        <v>30</v>
      </c>
      <c r="E315" s="82" t="s">
        <v>45</v>
      </c>
      <c r="F315" s="51">
        <v>150</v>
      </c>
      <c r="G315" s="51">
        <v>0.38</v>
      </c>
      <c r="H315" s="51">
        <v>64.16</v>
      </c>
      <c r="I315" s="51">
        <v>0.62</v>
      </c>
      <c r="J315" s="51">
        <v>581.38</v>
      </c>
      <c r="K315" s="79" t="s">
        <v>80</v>
      </c>
      <c r="L315" s="51">
        <v>24.23</v>
      </c>
    </row>
    <row r="316" spans="1:12" ht="16.5" thickBot="1" x14ac:dyDescent="0.3">
      <c r="A316" s="25"/>
      <c r="B316" s="16"/>
      <c r="C316" s="11"/>
      <c r="D316" s="7" t="s">
        <v>31</v>
      </c>
      <c r="E316" s="80" t="s">
        <v>47</v>
      </c>
      <c r="F316" s="51">
        <v>200</v>
      </c>
      <c r="G316" s="87">
        <v>0.2</v>
      </c>
      <c r="H316" s="87">
        <v>0</v>
      </c>
      <c r="I316" s="88">
        <v>14</v>
      </c>
      <c r="J316" s="64">
        <v>28</v>
      </c>
      <c r="K316" s="126" t="s">
        <v>72</v>
      </c>
      <c r="L316" s="51">
        <v>3.21</v>
      </c>
    </row>
    <row r="317" spans="1:12" ht="15.75" thickBot="1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67"/>
      <c r="K317" s="52"/>
      <c r="L317" s="51"/>
    </row>
    <row r="318" spans="1:12" ht="16.5" thickBot="1" x14ac:dyDescent="0.3">
      <c r="A318" s="25"/>
      <c r="B318" s="16"/>
      <c r="C318" s="11"/>
      <c r="D318" s="7" t="s">
        <v>33</v>
      </c>
      <c r="E318" s="80" t="s">
        <v>55</v>
      </c>
      <c r="F318" s="51">
        <v>30</v>
      </c>
      <c r="G318" s="84">
        <v>2.29</v>
      </c>
      <c r="H318" s="84">
        <v>0.19</v>
      </c>
      <c r="I318" s="98">
        <v>15.05</v>
      </c>
      <c r="J318" s="109">
        <v>71.05</v>
      </c>
      <c r="K318" s="52"/>
      <c r="L318" s="51">
        <v>3.55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v>690</v>
      </c>
      <c r="G321" s="21">
        <v>32.659999999999997</v>
      </c>
      <c r="H321" s="21">
        <v>30.869999999999997</v>
      </c>
      <c r="I321" s="71">
        <f>SUM(I313:I320)</f>
        <v>65.789999999999992</v>
      </c>
      <c r="J321" s="97">
        <f>SUM(J313:J320)</f>
        <v>1265.43</v>
      </c>
      <c r="K321" s="27"/>
      <c r="L321" s="71">
        <f>SUM(L313:L320)</f>
        <v>101.99999999999999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74"/>
      <c r="J322" s="63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27">SUM(G322:G325)</f>
        <v>0</v>
      </c>
      <c r="H326" s="21">
        <f t="shared" ref="H326" si="128">SUM(H322:H325)</f>
        <v>0</v>
      </c>
      <c r="I326" s="21">
        <f t="shared" ref="I326" si="129">SUM(I322:I325)</f>
        <v>0</v>
      </c>
      <c r="J326" s="21">
        <f t="shared" ref="J326" si="130">SUM(J322:J325)</f>
        <v>0</v>
      </c>
      <c r="K326" s="27"/>
      <c r="L326" s="71"/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31">SUM(G327:G332)</f>
        <v>0</v>
      </c>
      <c r="H333" s="21">
        <f t="shared" ref="H333" si="132">SUM(H327:H332)</f>
        <v>0</v>
      </c>
      <c r="I333" s="21">
        <f t="shared" ref="I333" si="133">SUM(I327:I332)</f>
        <v>0</v>
      </c>
      <c r="J333" s="21">
        <f t="shared" ref="J333" si="134">SUM(J327:J332)</f>
        <v>0</v>
      </c>
      <c r="K333" s="27"/>
      <c r="L333" s="21">
        <f t="shared" ref="L333" ca="1" si="13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36">SUM(G334:G339)</f>
        <v>0</v>
      </c>
      <c r="H340" s="21">
        <f t="shared" ref="H340" si="137">SUM(H334:H339)</f>
        <v>0</v>
      </c>
      <c r="I340" s="21">
        <f t="shared" ref="I340" si="138">SUM(I334:I339)</f>
        <v>0</v>
      </c>
      <c r="J340" s="21">
        <f t="shared" ref="J340" si="139">SUM(J334:J339)</f>
        <v>0</v>
      </c>
      <c r="K340" s="27"/>
      <c r="L340" s="21">
        <f t="shared" ref="L340" ca="1" si="140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134" t="s">
        <v>4</v>
      </c>
      <c r="D341" s="135"/>
      <c r="E341" s="33"/>
      <c r="F341" s="34">
        <f>F307+F311+F321+F326+F333+F340</f>
        <v>690</v>
      </c>
      <c r="G341" s="34">
        <f t="shared" ref="G341" si="141">G307+G311+G321+G326+G333+G340</f>
        <v>32.659999999999997</v>
      </c>
      <c r="H341" s="34">
        <f t="shared" ref="H341" si="142">H307+H311+H321+H326+H333+H340</f>
        <v>30.869999999999997</v>
      </c>
      <c r="I341" s="34">
        <f t="shared" ref="I341" si="143">I307+I311+I321+I326+I333+I340</f>
        <v>65.789999999999992</v>
      </c>
      <c r="J341" s="34">
        <f t="shared" ref="J341" si="144">J307+J311+J321+J326+J333+J340</f>
        <v>1265.43</v>
      </c>
      <c r="K341" s="35"/>
      <c r="L341" s="34">
        <v>92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.75" thickBot="1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8"/>
      <c r="H344" s="58"/>
      <c r="I344" s="59"/>
      <c r="J344" s="58"/>
      <c r="K344" s="125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145">SUM(G342:G348)</f>
        <v>0</v>
      </c>
      <c r="H349" s="21">
        <f t="shared" ref="H349" si="146">SUM(H342:H348)</f>
        <v>0</v>
      </c>
      <c r="I349" s="21">
        <f t="shared" ref="I349" si="147">SUM(I342:I348)</f>
        <v>0</v>
      </c>
      <c r="J349" s="21">
        <f t="shared" ref="J349" si="148">SUM(J342:J348)</f>
        <v>0</v>
      </c>
      <c r="K349" s="27"/>
      <c r="L349" s="21">
        <f t="shared" ref="L349" si="149"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150">SUM(G350:G352)</f>
        <v>0</v>
      </c>
      <c r="H353" s="21">
        <f t="shared" ref="H353" si="151">SUM(H350:H352)</f>
        <v>0</v>
      </c>
      <c r="I353" s="21">
        <f t="shared" ref="I353" si="152">SUM(I350:I352)</f>
        <v>0</v>
      </c>
      <c r="J353" s="21">
        <f t="shared" ref="J353" si="153">SUM(J350:J352)</f>
        <v>0</v>
      </c>
      <c r="K353" s="27"/>
      <c r="L353" s="21">
        <f t="shared" ref="L353" ca="1" si="154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.75" x14ac:dyDescent="0.25">
      <c r="A355" s="15"/>
      <c r="B355" s="16"/>
      <c r="C355" s="11"/>
      <c r="D355" s="7" t="s">
        <v>28</v>
      </c>
      <c r="E355" s="77" t="s">
        <v>86</v>
      </c>
      <c r="F355" s="51">
        <v>250</v>
      </c>
      <c r="G355" s="95">
        <v>4.97</v>
      </c>
      <c r="H355" s="95">
        <v>6.19</v>
      </c>
      <c r="I355" s="112">
        <v>21.3</v>
      </c>
      <c r="J355" s="95">
        <v>152.84</v>
      </c>
      <c r="K355" s="127" t="s">
        <v>88</v>
      </c>
      <c r="L355" s="50">
        <v>30.06</v>
      </c>
    </row>
    <row r="356" spans="1:12" ht="15.75" x14ac:dyDescent="0.25">
      <c r="A356" s="15"/>
      <c r="B356" s="16"/>
      <c r="C356" s="11"/>
      <c r="D356" s="7" t="s">
        <v>29</v>
      </c>
      <c r="E356" s="82" t="s">
        <v>63</v>
      </c>
      <c r="F356" s="51">
        <v>250</v>
      </c>
      <c r="G356" s="95">
        <v>22.36</v>
      </c>
      <c r="H356" s="95">
        <v>23.02</v>
      </c>
      <c r="I356" s="112">
        <v>35.46</v>
      </c>
      <c r="J356" s="95">
        <v>437.6</v>
      </c>
      <c r="K356" s="120" t="s">
        <v>78</v>
      </c>
      <c r="L356" s="50">
        <v>42.99</v>
      </c>
    </row>
    <row r="357" spans="1:12" ht="15.75" x14ac:dyDescent="0.25">
      <c r="A357" s="15"/>
      <c r="B357" s="16"/>
      <c r="C357" s="11"/>
      <c r="D357" s="7" t="s">
        <v>30</v>
      </c>
      <c r="E357" s="82"/>
      <c r="F357" s="51"/>
      <c r="G357" s="50"/>
      <c r="H357" s="50"/>
      <c r="I357" s="50"/>
      <c r="J357" s="50"/>
      <c r="K357" s="120"/>
      <c r="L357" s="100"/>
    </row>
    <row r="358" spans="1:12" ht="16.5" thickBot="1" x14ac:dyDescent="0.3">
      <c r="A358" s="15"/>
      <c r="B358" s="16"/>
      <c r="C358" s="11"/>
      <c r="D358" s="7" t="s">
        <v>31</v>
      </c>
      <c r="E358" s="80" t="s">
        <v>87</v>
      </c>
      <c r="F358" s="51">
        <v>200</v>
      </c>
      <c r="G358" s="96">
        <v>3.52</v>
      </c>
      <c r="H358" s="96">
        <v>3.72</v>
      </c>
      <c r="I358" s="116">
        <v>25.49</v>
      </c>
      <c r="J358" s="96">
        <v>145.19999999999999</v>
      </c>
      <c r="K358" s="128" t="s">
        <v>89</v>
      </c>
      <c r="L358" s="50">
        <v>12.86</v>
      </c>
    </row>
    <row r="359" spans="1:12" ht="15.75" thickBot="1" x14ac:dyDescent="0.3">
      <c r="A359" s="15"/>
      <c r="B359" s="16"/>
      <c r="C359" s="11"/>
      <c r="D359" s="7" t="s">
        <v>32</v>
      </c>
      <c r="E359" s="111"/>
      <c r="F359" s="51"/>
      <c r="G359" s="117"/>
      <c r="H359" s="117"/>
      <c r="I359" s="118"/>
      <c r="J359" s="117"/>
      <c r="K359" s="119"/>
      <c r="L359" s="50"/>
    </row>
    <row r="360" spans="1:12" ht="16.5" thickBot="1" x14ac:dyDescent="0.3">
      <c r="A360" s="15"/>
      <c r="B360" s="16"/>
      <c r="C360" s="11"/>
      <c r="D360" s="7" t="s">
        <v>33</v>
      </c>
      <c r="E360" s="110" t="s">
        <v>62</v>
      </c>
      <c r="F360" s="51">
        <v>30</v>
      </c>
      <c r="G360" s="117">
        <v>1.6</v>
      </c>
      <c r="H360" s="117">
        <v>8.5</v>
      </c>
      <c r="I360" s="118">
        <v>9.6999999999999993</v>
      </c>
      <c r="J360" s="117">
        <v>124</v>
      </c>
      <c r="K360" s="129" t="s">
        <v>90</v>
      </c>
      <c r="L360" s="50">
        <v>16.09</v>
      </c>
    </row>
    <row r="361" spans="1:12" ht="15" x14ac:dyDescent="0.25">
      <c r="A361" s="15"/>
      <c r="B361" s="16"/>
      <c r="C361" s="11"/>
      <c r="D361" s="6"/>
      <c r="E361" s="50"/>
      <c r="F361" s="51"/>
      <c r="G361" s="50"/>
      <c r="H361" s="50"/>
      <c r="I361" s="50"/>
      <c r="J361" s="50"/>
      <c r="K361" s="114"/>
      <c r="L361" s="50"/>
    </row>
    <row r="362" spans="1:12" ht="15" x14ac:dyDescent="0.25">
      <c r="A362" s="15"/>
      <c r="B362" s="16"/>
      <c r="C362" s="11"/>
      <c r="D362" s="6"/>
      <c r="E362" s="50"/>
      <c r="F362" s="51"/>
      <c r="G362" s="50"/>
      <c r="H362" s="50"/>
      <c r="I362" s="50"/>
      <c r="J362" s="50"/>
      <c r="K362" s="114"/>
      <c r="L362" s="50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9">
        <f t="shared" ref="G363" si="155">SUM(G354:G362)</f>
        <v>32.449999999999996</v>
      </c>
      <c r="H363" s="9">
        <f t="shared" ref="H363" si="156">SUM(H354:H362)</f>
        <v>41.43</v>
      </c>
      <c r="I363" s="9">
        <f t="shared" ref="I363" si="157">SUM(I354:I362)</f>
        <v>91.95</v>
      </c>
      <c r="J363" s="130">
        <f>SUM(J355:J362)</f>
        <v>859.6400000000001</v>
      </c>
      <c r="K363" s="121"/>
      <c r="L363" s="122">
        <f>SUM(L354:L362)</f>
        <v>102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58">SUM(G364:G367)</f>
        <v>0</v>
      </c>
      <c r="H368" s="21">
        <f t="shared" ref="H368" si="159">SUM(H364:H367)</f>
        <v>0</v>
      </c>
      <c r="I368" s="21">
        <f t="shared" ref="I368" si="160">SUM(I364:I367)</f>
        <v>0</v>
      </c>
      <c r="J368" s="21">
        <f t="shared" ref="J368" si="161">SUM(J364:J367)</f>
        <v>0</v>
      </c>
      <c r="K368" s="27"/>
      <c r="L368" s="21"/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162">SUM(G369:G374)</f>
        <v>0</v>
      </c>
      <c r="H375" s="21">
        <f t="shared" ref="H375" si="163">SUM(H369:H374)</f>
        <v>0</v>
      </c>
      <c r="I375" s="21">
        <f t="shared" ref="I375" si="164">SUM(I369:I374)</f>
        <v>0</v>
      </c>
      <c r="J375" s="21">
        <f t="shared" ref="J375" si="165">SUM(J369:J374)</f>
        <v>0</v>
      </c>
      <c r="K375" s="27"/>
      <c r="L375" s="21">
        <f t="shared" ref="L375" ca="1" si="166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167">SUM(G376:G381)</f>
        <v>0</v>
      </c>
      <c r="H382" s="21">
        <f t="shared" ref="H382" si="168">SUM(H376:H381)</f>
        <v>0</v>
      </c>
      <c r="I382" s="21">
        <f t="shared" ref="I382" si="169">SUM(I376:I381)</f>
        <v>0</v>
      </c>
      <c r="J382" s="21">
        <f t="shared" ref="J382" si="170">SUM(J376:J381)</f>
        <v>0</v>
      </c>
      <c r="K382" s="27"/>
      <c r="L382" s="21">
        <f t="shared" ref="L382" ca="1" si="17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134" t="s">
        <v>4</v>
      </c>
      <c r="D383" s="135"/>
      <c r="E383" s="33"/>
      <c r="F383" s="34">
        <f>F349+F353+F363+F368+F375+F382</f>
        <v>730</v>
      </c>
      <c r="G383" s="34">
        <f t="shared" ref="G383" si="172">G349+G353+G363+G368+G375+G382</f>
        <v>32.449999999999996</v>
      </c>
      <c r="H383" s="34">
        <f t="shared" ref="H383" si="173">H349+H353+H363+H368+H375+H382</f>
        <v>41.43</v>
      </c>
      <c r="I383" s="34">
        <f t="shared" ref="I383" si="174">I349+I353+I363+I368+I375+I382</f>
        <v>91.95</v>
      </c>
      <c r="J383" s="34">
        <f t="shared" ref="J383" si="175">J349+J353+J363+J368+J375+J382</f>
        <v>859.6400000000001</v>
      </c>
      <c r="K383" s="35"/>
      <c r="L383" s="34">
        <v>92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.75" thickBot="1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8"/>
      <c r="H386" s="58"/>
      <c r="I386" s="59"/>
      <c r="J386" s="58"/>
      <c r="K386" s="125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176">SUM(G384:G390)</f>
        <v>0</v>
      </c>
      <c r="H391" s="21">
        <f t="shared" ref="H391" si="177">SUM(H384:H390)</f>
        <v>0</v>
      </c>
      <c r="I391" s="21">
        <f t="shared" ref="I391" si="178">SUM(I384:I390)</f>
        <v>0</v>
      </c>
      <c r="J391" s="21">
        <f t="shared" ref="J391" si="179">SUM(J384:J390)</f>
        <v>0</v>
      </c>
      <c r="K391" s="27"/>
      <c r="L391" s="21">
        <f t="shared" ref="L391:L433" si="180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181">SUM(G392:G394)</f>
        <v>0</v>
      </c>
      <c r="H395" s="21">
        <f t="shared" ref="H395" si="182">SUM(H392:H394)</f>
        <v>0</v>
      </c>
      <c r="I395" s="21">
        <f t="shared" ref="I395" si="183">SUM(I392:I394)</f>
        <v>0</v>
      </c>
      <c r="J395" s="21">
        <f t="shared" ref="J395" si="184">SUM(J392:J394)</f>
        <v>0</v>
      </c>
      <c r="K395" s="27"/>
      <c r="L395" s="21">
        <f t="shared" ref="L395" ca="1" si="185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0"/>
    </row>
    <row r="397" spans="1:12" ht="15" x14ac:dyDescent="0.25">
      <c r="A397" s="25"/>
      <c r="B397" s="16"/>
      <c r="C397" s="11"/>
      <c r="D397" s="7" t="s">
        <v>28</v>
      </c>
      <c r="E397" s="75" t="s">
        <v>57</v>
      </c>
      <c r="F397" s="51">
        <v>250</v>
      </c>
      <c r="G397" s="61">
        <v>16.3</v>
      </c>
      <c r="H397" s="61">
        <v>21.1</v>
      </c>
      <c r="I397" s="62">
        <v>22.6</v>
      </c>
      <c r="J397" s="61">
        <v>294.2</v>
      </c>
      <c r="K397" s="131" t="s">
        <v>91</v>
      </c>
      <c r="L397" s="95">
        <v>44.9</v>
      </c>
    </row>
    <row r="398" spans="1:12" ht="15" x14ac:dyDescent="0.25">
      <c r="A398" s="25"/>
      <c r="B398" s="16"/>
      <c r="C398" s="11"/>
      <c r="D398" s="7" t="s">
        <v>29</v>
      </c>
      <c r="E398" s="50" t="s">
        <v>64</v>
      </c>
      <c r="F398" s="51">
        <v>100</v>
      </c>
      <c r="G398" s="51">
        <v>13.3</v>
      </c>
      <c r="H398" s="51">
        <v>11.12</v>
      </c>
      <c r="I398" s="51">
        <v>15.77</v>
      </c>
      <c r="J398" s="51">
        <v>245.7</v>
      </c>
      <c r="K398" s="131" t="s">
        <v>77</v>
      </c>
      <c r="L398" s="100">
        <v>30</v>
      </c>
    </row>
    <row r="399" spans="1:12" ht="15" x14ac:dyDescent="0.25">
      <c r="A399" s="25"/>
      <c r="B399" s="16"/>
      <c r="C399" s="11"/>
      <c r="D399" s="7" t="s">
        <v>30</v>
      </c>
      <c r="E399" s="50" t="s">
        <v>65</v>
      </c>
      <c r="F399" s="51">
        <v>200</v>
      </c>
      <c r="G399" s="51">
        <v>3.6</v>
      </c>
      <c r="H399" s="51">
        <v>4.71</v>
      </c>
      <c r="I399" s="51">
        <v>37.72</v>
      </c>
      <c r="J399" s="51">
        <v>207.68</v>
      </c>
      <c r="K399" s="127" t="s">
        <v>71</v>
      </c>
      <c r="L399" s="100">
        <v>20.39</v>
      </c>
    </row>
    <row r="400" spans="1:12" ht="15" x14ac:dyDescent="0.25">
      <c r="A400" s="25"/>
      <c r="B400" s="16"/>
      <c r="C400" s="11"/>
      <c r="D400" s="7" t="s">
        <v>31</v>
      </c>
      <c r="E400" s="132" t="s">
        <v>47</v>
      </c>
      <c r="F400" s="51">
        <v>200</v>
      </c>
      <c r="G400" s="64">
        <v>0.2</v>
      </c>
      <c r="H400" s="64">
        <v>0</v>
      </c>
      <c r="I400" s="65">
        <v>14</v>
      </c>
      <c r="J400" s="83">
        <v>28</v>
      </c>
      <c r="K400" s="131" t="s">
        <v>72</v>
      </c>
      <c r="L400" s="96">
        <v>3.16</v>
      </c>
    </row>
    <row r="401" spans="1:12" ht="15.75" thickBot="1" x14ac:dyDescent="0.3">
      <c r="A401" s="25"/>
      <c r="B401" s="16"/>
      <c r="C401" s="11"/>
      <c r="D401" s="7" t="s">
        <v>32</v>
      </c>
      <c r="E401" s="50" t="s">
        <v>55</v>
      </c>
      <c r="F401" s="51">
        <v>30</v>
      </c>
      <c r="G401" s="67">
        <v>2.29</v>
      </c>
      <c r="H401" s="67">
        <v>0.19</v>
      </c>
      <c r="I401" s="68">
        <v>15.05</v>
      </c>
      <c r="J401" s="51">
        <v>71.05</v>
      </c>
      <c r="K401" s="52"/>
      <c r="L401" s="50">
        <v>3.55</v>
      </c>
    </row>
    <row r="402" spans="1:12" ht="15.75" thickBot="1" x14ac:dyDescent="0.3">
      <c r="A402" s="25"/>
      <c r="B402" s="16"/>
      <c r="C402" s="11"/>
      <c r="D402" s="7" t="s">
        <v>33</v>
      </c>
      <c r="E402" s="94"/>
      <c r="F402" s="51"/>
      <c r="G402" s="67"/>
      <c r="H402" s="67"/>
      <c r="I402" s="68"/>
      <c r="J402" s="51"/>
      <c r="K402" s="52"/>
      <c r="L402" s="50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0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186">SUM(G396:G404)</f>
        <v>35.690000000000005</v>
      </c>
      <c r="H405" s="21">
        <f t="shared" ref="H405" si="187">SUM(H396:H404)</f>
        <v>37.119999999999997</v>
      </c>
      <c r="I405" s="21">
        <f t="shared" ref="I405" si="188">SUM(I396:I404)</f>
        <v>105.14</v>
      </c>
      <c r="J405" s="21">
        <f t="shared" ref="J405" si="189">SUM(J396:J404)</f>
        <v>846.62999999999988</v>
      </c>
      <c r="K405" s="27"/>
      <c r="L405" s="97">
        <f>SUM(L397:L404)</f>
        <v>102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190">SUM(G406:G409)</f>
        <v>0</v>
      </c>
      <c r="H410" s="21">
        <f t="shared" ref="H410" si="191">SUM(H406:H409)</f>
        <v>0</v>
      </c>
      <c r="I410" s="21">
        <f t="shared" ref="I410" si="192">SUM(I406:I409)</f>
        <v>0</v>
      </c>
      <c r="J410" s="21">
        <f t="shared" ref="J410" si="193">SUM(J406:J409)</f>
        <v>0</v>
      </c>
      <c r="K410" s="27"/>
      <c r="L410" s="21"/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194">SUM(G411:G416)</f>
        <v>0</v>
      </c>
      <c r="H417" s="21">
        <f t="shared" ref="H417" si="195">SUM(H411:H416)</f>
        <v>0</v>
      </c>
      <c r="I417" s="21">
        <f t="shared" ref="I417" si="196">SUM(I411:I416)</f>
        <v>0</v>
      </c>
      <c r="J417" s="21">
        <f t="shared" ref="J417" si="197">SUM(J411:J416)</f>
        <v>0</v>
      </c>
      <c r="K417" s="27"/>
      <c r="L417" s="21">
        <f t="shared" ref="L417" ca="1" si="19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199">SUM(G418:G423)</f>
        <v>0</v>
      </c>
      <c r="H424" s="21">
        <f t="shared" ref="H424" si="200">SUM(H418:H423)</f>
        <v>0</v>
      </c>
      <c r="I424" s="21">
        <f t="shared" ref="I424" si="201">SUM(I418:I423)</f>
        <v>0</v>
      </c>
      <c r="J424" s="21">
        <f t="shared" ref="J424" si="202">SUM(J418:J423)</f>
        <v>0</v>
      </c>
      <c r="K424" s="27"/>
      <c r="L424" s="21">
        <f t="shared" ref="L424" ca="1" si="20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134" t="s">
        <v>4</v>
      </c>
      <c r="D425" s="135"/>
      <c r="E425" s="33"/>
      <c r="F425" s="34">
        <f>F391+F395+F405+F410+F417+F424</f>
        <v>780</v>
      </c>
      <c r="G425" s="34">
        <f t="shared" ref="G425" si="204">G391+G395+G405+G410+G417+G424</f>
        <v>35.690000000000005</v>
      </c>
      <c r="H425" s="34">
        <f t="shared" ref="H425" si="205">H391+H395+H405+H410+H417+H424</f>
        <v>37.119999999999997</v>
      </c>
      <c r="I425" s="34">
        <f t="shared" ref="I425" si="206">I391+I395+I405+I410+I417+I424</f>
        <v>105.14</v>
      </c>
      <c r="J425" s="34">
        <f t="shared" ref="J425" si="207">J391+J395+J405+J410+J417+J424</f>
        <v>846.62999999999988</v>
      </c>
      <c r="K425" s="35"/>
      <c r="L425" s="34">
        <v>92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.75" thickBot="1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8"/>
      <c r="H428" s="58"/>
      <c r="I428" s="59"/>
      <c r="J428" s="58"/>
      <c r="K428" s="125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208">SUM(G426:G432)</f>
        <v>0</v>
      </c>
      <c r="H433" s="21">
        <f t="shared" ref="H433" si="209">SUM(H426:H432)</f>
        <v>0</v>
      </c>
      <c r="I433" s="21">
        <f t="shared" ref="I433" si="210">SUM(I426:I432)</f>
        <v>0</v>
      </c>
      <c r="J433" s="21">
        <f t="shared" ref="J433" si="211">SUM(J426:J432)</f>
        <v>0</v>
      </c>
      <c r="K433" s="27"/>
      <c r="L433" s="21">
        <f t="shared" si="180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12">SUM(G434:G436)</f>
        <v>0</v>
      </c>
      <c r="H437" s="21">
        <f t="shared" ref="H437" si="213">SUM(H434:H436)</f>
        <v>0</v>
      </c>
      <c r="I437" s="21">
        <f t="shared" ref="I437" si="214">SUM(I434:I436)</f>
        <v>0</v>
      </c>
      <c r="J437" s="21">
        <f t="shared" ref="J437" si="215">SUM(J434:J436)</f>
        <v>0</v>
      </c>
      <c r="K437" s="27"/>
      <c r="L437" s="21">
        <f t="shared" ref="L437" ca="1" si="216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0"/>
      <c r="H438" s="50"/>
      <c r="I438" s="50"/>
      <c r="J438" s="50"/>
      <c r="K438" s="114"/>
      <c r="L438" s="50"/>
    </row>
    <row r="439" spans="1:12" ht="15" x14ac:dyDescent="0.25">
      <c r="A439" s="25"/>
      <c r="B439" s="16"/>
      <c r="C439" s="11"/>
      <c r="D439" s="7" t="s">
        <v>28</v>
      </c>
      <c r="E439" s="75" t="s">
        <v>58</v>
      </c>
      <c r="F439" s="51">
        <v>200</v>
      </c>
      <c r="G439" s="95">
        <v>4.6399999999999997</v>
      </c>
      <c r="H439" s="95">
        <v>7.24</v>
      </c>
      <c r="I439" s="112">
        <v>7.15</v>
      </c>
      <c r="J439" s="50">
        <v>112.87</v>
      </c>
      <c r="K439" s="127" t="s">
        <v>92</v>
      </c>
      <c r="L439" s="50">
        <v>19.37</v>
      </c>
    </row>
    <row r="440" spans="1:12" ht="15" x14ac:dyDescent="0.25">
      <c r="A440" s="25"/>
      <c r="B440" s="16"/>
      <c r="C440" s="11"/>
      <c r="D440" s="7" t="s">
        <v>29</v>
      </c>
      <c r="E440" s="75" t="s">
        <v>56</v>
      </c>
      <c r="F440" s="51">
        <v>100</v>
      </c>
      <c r="G440" s="95">
        <v>15.55</v>
      </c>
      <c r="H440" s="95">
        <v>11.55</v>
      </c>
      <c r="I440" s="112">
        <v>15.7</v>
      </c>
      <c r="J440" s="95">
        <v>228.75</v>
      </c>
      <c r="K440" s="127" t="s">
        <v>70</v>
      </c>
      <c r="L440" s="50">
        <v>40</v>
      </c>
    </row>
    <row r="441" spans="1:12" ht="15" x14ac:dyDescent="0.25">
      <c r="A441" s="25"/>
      <c r="B441" s="16"/>
      <c r="C441" s="11"/>
      <c r="D441" s="7" t="s">
        <v>30</v>
      </c>
      <c r="E441" s="50" t="s">
        <v>46</v>
      </c>
      <c r="F441" s="51">
        <v>200</v>
      </c>
      <c r="G441" s="50">
        <v>7.36</v>
      </c>
      <c r="H441" s="50">
        <v>6.02</v>
      </c>
      <c r="I441" s="50">
        <v>35.26</v>
      </c>
      <c r="J441" s="50">
        <v>224.6</v>
      </c>
      <c r="K441" s="127" t="s">
        <v>78</v>
      </c>
      <c r="L441" s="50">
        <v>21.01</v>
      </c>
    </row>
    <row r="442" spans="1:12" ht="15" x14ac:dyDescent="0.25">
      <c r="A442" s="25"/>
      <c r="B442" s="16"/>
      <c r="C442" s="11"/>
      <c r="D442" s="7" t="s">
        <v>31</v>
      </c>
      <c r="E442" s="127" t="s">
        <v>50</v>
      </c>
      <c r="F442" s="51">
        <v>200</v>
      </c>
      <c r="G442" s="95">
        <v>1.4</v>
      </c>
      <c r="H442" s="95">
        <v>2</v>
      </c>
      <c r="I442" s="95">
        <v>22.4</v>
      </c>
      <c r="J442" s="50">
        <v>116</v>
      </c>
      <c r="K442" s="128" t="s">
        <v>81</v>
      </c>
      <c r="L442" s="50">
        <v>12.36</v>
      </c>
    </row>
    <row r="443" spans="1:12" ht="15.75" thickBot="1" x14ac:dyDescent="0.3">
      <c r="A443" s="25"/>
      <c r="B443" s="16"/>
      <c r="C443" s="11"/>
      <c r="D443" s="7" t="s">
        <v>32</v>
      </c>
      <c r="E443" s="75"/>
      <c r="F443" s="51"/>
      <c r="G443" s="117"/>
      <c r="H443" s="117"/>
      <c r="I443" s="118"/>
      <c r="J443" s="50"/>
      <c r="K443" s="119"/>
      <c r="L443" s="50"/>
    </row>
    <row r="444" spans="1:12" ht="15" x14ac:dyDescent="0.25">
      <c r="A444" s="25"/>
      <c r="B444" s="16"/>
      <c r="C444" s="11"/>
      <c r="D444" s="7" t="s">
        <v>33</v>
      </c>
      <c r="E444" s="50" t="s">
        <v>66</v>
      </c>
      <c r="F444" s="51">
        <v>30</v>
      </c>
      <c r="G444" s="51">
        <v>4.0999999999999996</v>
      </c>
      <c r="H444" s="51">
        <v>2.8</v>
      </c>
      <c r="I444" s="51">
        <v>9.5</v>
      </c>
      <c r="J444" s="51">
        <v>82</v>
      </c>
      <c r="K444" s="79" t="s">
        <v>93</v>
      </c>
      <c r="L444" s="51">
        <v>9.25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217">SUM(G438:G446)</f>
        <v>33.049999999999997</v>
      </c>
      <c r="H447" s="21">
        <f t="shared" ref="H447" si="218">SUM(H438:H446)</f>
        <v>29.61</v>
      </c>
      <c r="I447" s="21">
        <f t="shared" ref="I447" si="219">SUM(I438:I446)</f>
        <v>90.009999999999991</v>
      </c>
      <c r="J447" s="21">
        <f t="shared" ref="J447" si="220">SUM(J438:J446)</f>
        <v>764.22</v>
      </c>
      <c r="K447" s="27"/>
      <c r="L447" s="71">
        <f>SUM(L439:L446)</f>
        <v>101.99000000000001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21">SUM(G448:G451)</f>
        <v>0</v>
      </c>
      <c r="H452" s="21">
        <f t="shared" ref="H452" si="222">SUM(H448:H451)</f>
        <v>0</v>
      </c>
      <c r="I452" s="21">
        <f t="shared" ref="I452" si="223">SUM(I448:I451)</f>
        <v>0</v>
      </c>
      <c r="J452" s="21">
        <f t="shared" ref="J452" si="224">SUM(J448:J451)</f>
        <v>0</v>
      </c>
      <c r="K452" s="27"/>
      <c r="L452" s="21"/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25">SUM(G453:G458)</f>
        <v>0</v>
      </c>
      <c r="H459" s="21">
        <f t="shared" ref="H459" si="226">SUM(H453:H458)</f>
        <v>0</v>
      </c>
      <c r="I459" s="21">
        <f t="shared" ref="I459" si="227">SUM(I453:I458)</f>
        <v>0</v>
      </c>
      <c r="J459" s="21">
        <f t="shared" ref="J459" si="228">SUM(J453:J458)</f>
        <v>0</v>
      </c>
      <c r="K459" s="27"/>
      <c r="L459" s="21">
        <f t="shared" ref="L459" ca="1" si="22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30">SUM(G460:G465)</f>
        <v>0</v>
      </c>
      <c r="H466" s="21">
        <f t="shared" ref="H466" si="231">SUM(H460:H465)</f>
        <v>0</v>
      </c>
      <c r="I466" s="21">
        <f t="shared" ref="I466" si="232">SUM(I460:I465)</f>
        <v>0</v>
      </c>
      <c r="J466" s="21">
        <f t="shared" ref="J466" si="233">SUM(J460:J465)</f>
        <v>0</v>
      </c>
      <c r="K466" s="27"/>
      <c r="L466" s="21">
        <f t="shared" ref="L466" ca="1" si="234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134" t="s">
        <v>4</v>
      </c>
      <c r="D467" s="135"/>
      <c r="E467" s="33"/>
      <c r="F467" s="34">
        <f>F433+F437+F447+F452+F459+F466</f>
        <v>730</v>
      </c>
      <c r="G467" s="34">
        <f t="shared" ref="G467" si="235">G433+G437+G447+G452+G459+G466</f>
        <v>33.049999999999997</v>
      </c>
      <c r="H467" s="34">
        <f t="shared" ref="H467" si="236">H433+H437+H447+H452+H459+H466</f>
        <v>29.61</v>
      </c>
      <c r="I467" s="34">
        <f t="shared" ref="I467" si="237">I433+I437+I447+I452+I459+I466</f>
        <v>90.009999999999991</v>
      </c>
      <c r="J467" s="34">
        <f t="shared" ref="J467" si="238">J433+J437+J447+J452+J459+J466</f>
        <v>764.22</v>
      </c>
      <c r="K467" s="35"/>
      <c r="L467" s="34">
        <v>92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.75" thickBot="1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8"/>
      <c r="H470" s="58"/>
      <c r="I470" s="59"/>
      <c r="J470" s="58"/>
      <c r="K470" s="125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239">SUM(G468:G474)</f>
        <v>0</v>
      </c>
      <c r="H475" s="21">
        <f t="shared" ref="H475" si="240">SUM(H468:H474)</f>
        <v>0</v>
      </c>
      <c r="I475" s="21">
        <f t="shared" ref="I475" si="241">SUM(I468:I474)</f>
        <v>0</v>
      </c>
      <c r="J475" s="21">
        <f t="shared" ref="J475" si="242">SUM(J468:J474)</f>
        <v>0</v>
      </c>
      <c r="K475" s="27"/>
      <c r="L475" s="21">
        <f t="shared" ref="L475:L517" si="243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244">SUM(G476:G478)</f>
        <v>0</v>
      </c>
      <c r="H479" s="21">
        <f t="shared" ref="H479" si="245">SUM(H476:H478)</f>
        <v>0</v>
      </c>
      <c r="I479" s="21">
        <f t="shared" ref="I479" si="246">SUM(I476:I478)</f>
        <v>0</v>
      </c>
      <c r="J479" s="21">
        <f t="shared" ref="J479" si="247">SUM(J476:J478)</f>
        <v>0</v>
      </c>
      <c r="K479" s="27"/>
      <c r="L479" s="21">
        <f t="shared" ref="L479" ca="1" si="248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101" t="s">
        <v>82</v>
      </c>
      <c r="F481" s="51">
        <v>60</v>
      </c>
      <c r="G481" s="61">
        <v>30</v>
      </c>
      <c r="H481" s="61">
        <v>19</v>
      </c>
      <c r="I481" s="62">
        <v>36</v>
      </c>
      <c r="J481" s="51">
        <v>368</v>
      </c>
      <c r="K481" s="52"/>
      <c r="L481" s="51">
        <v>30.13</v>
      </c>
    </row>
    <row r="482" spans="1:12" ht="15" x14ac:dyDescent="0.25">
      <c r="A482" s="25"/>
      <c r="B482" s="16"/>
      <c r="C482" s="11"/>
      <c r="D482" s="7" t="s">
        <v>29</v>
      </c>
      <c r="E482" s="50" t="s">
        <v>54</v>
      </c>
      <c r="F482" s="51">
        <v>100</v>
      </c>
      <c r="G482" s="51">
        <v>13.3</v>
      </c>
      <c r="H482" s="51">
        <v>11.12</v>
      </c>
      <c r="I482" s="51">
        <v>15.77</v>
      </c>
      <c r="J482" s="51">
        <v>245.7</v>
      </c>
      <c r="K482" s="79" t="s">
        <v>77</v>
      </c>
      <c r="L482" s="51">
        <v>42.61</v>
      </c>
    </row>
    <row r="483" spans="1:12" ht="15" x14ac:dyDescent="0.25">
      <c r="A483" s="25"/>
      <c r="B483" s="16"/>
      <c r="C483" s="11"/>
      <c r="D483" s="7" t="s">
        <v>30</v>
      </c>
      <c r="E483" s="50" t="s">
        <v>59</v>
      </c>
      <c r="F483" s="51">
        <v>200</v>
      </c>
      <c r="G483" s="51">
        <v>4.08</v>
      </c>
      <c r="H483" s="51">
        <v>6.4</v>
      </c>
      <c r="I483" s="51">
        <v>27.26</v>
      </c>
      <c r="J483" s="51">
        <v>183</v>
      </c>
      <c r="K483" s="79" t="s">
        <v>94</v>
      </c>
      <c r="L483" s="51">
        <v>20</v>
      </c>
    </row>
    <row r="484" spans="1:12" ht="15" x14ac:dyDescent="0.25">
      <c r="A484" s="25"/>
      <c r="B484" s="16"/>
      <c r="C484" s="11"/>
      <c r="D484" s="7" t="s">
        <v>31</v>
      </c>
      <c r="E484" s="93" t="s">
        <v>53</v>
      </c>
      <c r="F484" s="51">
        <v>200</v>
      </c>
      <c r="G484" s="64">
        <v>0.04</v>
      </c>
      <c r="H484" s="64">
        <v>0</v>
      </c>
      <c r="I484" s="65">
        <v>24.76</v>
      </c>
      <c r="J484" s="64">
        <v>94.2</v>
      </c>
      <c r="K484" s="126" t="s">
        <v>83</v>
      </c>
      <c r="L484" s="51">
        <v>5.7</v>
      </c>
    </row>
    <row r="485" spans="1:12" ht="15.75" thickBot="1" x14ac:dyDescent="0.3">
      <c r="A485" s="25"/>
      <c r="B485" s="16"/>
      <c r="C485" s="11"/>
      <c r="D485" s="7" t="s">
        <v>32</v>
      </c>
      <c r="E485" s="94"/>
      <c r="F485" s="51"/>
      <c r="G485" s="51"/>
      <c r="H485" s="51"/>
      <c r="I485" s="51"/>
      <c r="J485" s="51"/>
      <c r="K485" s="52"/>
      <c r="L485" s="51"/>
    </row>
    <row r="486" spans="1:12" ht="15.75" thickBot="1" x14ac:dyDescent="0.3">
      <c r="A486" s="25"/>
      <c r="B486" s="16"/>
      <c r="C486" s="11"/>
      <c r="D486" s="7" t="s">
        <v>33</v>
      </c>
      <c r="E486" s="133" t="s">
        <v>55</v>
      </c>
      <c r="F486" s="51">
        <v>30</v>
      </c>
      <c r="G486" s="84">
        <v>2.29</v>
      </c>
      <c r="H486" s="84">
        <v>0.19</v>
      </c>
      <c r="I486" s="98">
        <v>15.05</v>
      </c>
      <c r="J486" s="84">
        <v>71.05</v>
      </c>
      <c r="K486" s="79" t="s">
        <v>95</v>
      </c>
      <c r="L486" s="51">
        <v>3.56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590</v>
      </c>
      <c r="G489" s="21">
        <f t="shared" ref="G489" si="249">SUM(G480:G488)</f>
        <v>49.709999999999994</v>
      </c>
      <c r="H489" s="21">
        <f t="shared" ref="H489" si="250">SUM(H480:H488)</f>
        <v>36.709999999999994</v>
      </c>
      <c r="I489" s="21">
        <f t="shared" ref="I489" si="251">SUM(I480:I488)</f>
        <v>118.84</v>
      </c>
      <c r="J489" s="21">
        <f t="shared" ref="J489" si="252">SUM(J480:J488)</f>
        <v>961.95</v>
      </c>
      <c r="K489" s="27"/>
      <c r="L489" s="71">
        <f>SUM(L481:L488)</f>
        <v>102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253">SUM(G490:G493)</f>
        <v>0</v>
      </c>
      <c r="H494" s="21">
        <f t="shared" ref="H494" si="254">SUM(H490:H493)</f>
        <v>0</v>
      </c>
      <c r="I494" s="21">
        <f t="shared" ref="I494" si="255">SUM(I490:I493)</f>
        <v>0</v>
      </c>
      <c r="J494" s="21">
        <f t="shared" ref="J494" si="256">SUM(J490:J493)</f>
        <v>0</v>
      </c>
      <c r="K494" s="27"/>
      <c r="L494" s="21"/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257">SUM(G495:G500)</f>
        <v>0</v>
      </c>
      <c r="H501" s="21">
        <f t="shared" ref="H501" si="258">SUM(H495:H500)</f>
        <v>0</v>
      </c>
      <c r="I501" s="21">
        <f t="shared" ref="I501" si="259">SUM(I495:I500)</f>
        <v>0</v>
      </c>
      <c r="J501" s="21">
        <f t="shared" ref="J501" si="260">SUM(J495:J500)</f>
        <v>0</v>
      </c>
      <c r="K501" s="27"/>
      <c r="L501" s="21">
        <f t="shared" ref="L501" ca="1" si="26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262">SUM(G502:G507)</f>
        <v>0</v>
      </c>
      <c r="H508" s="21">
        <f t="shared" ref="H508" si="263">SUM(H502:H507)</f>
        <v>0</v>
      </c>
      <c r="I508" s="21">
        <f t="shared" ref="I508" si="264">SUM(I502:I507)</f>
        <v>0</v>
      </c>
      <c r="J508" s="21">
        <f t="shared" ref="J508" si="265">SUM(J502:J507)</f>
        <v>0</v>
      </c>
      <c r="K508" s="27"/>
      <c r="L508" s="21">
        <f t="shared" ref="L508" ca="1" si="266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134" t="s">
        <v>4</v>
      </c>
      <c r="D509" s="135"/>
      <c r="E509" s="33"/>
      <c r="F509" s="34">
        <f>F475+F479+F489+F494+F501+F508</f>
        <v>590</v>
      </c>
      <c r="G509" s="34">
        <f t="shared" ref="G509" si="267">G475+G479+G489+G494+G501+G508</f>
        <v>49.709999999999994</v>
      </c>
      <c r="H509" s="34">
        <f t="shared" ref="H509" si="268">H475+H479+H489+H494+H501+H508</f>
        <v>36.709999999999994</v>
      </c>
      <c r="I509" s="34">
        <f t="shared" ref="I509" si="269">I475+I479+I489+I494+I501+I508</f>
        <v>118.84</v>
      </c>
      <c r="J509" s="34">
        <f t="shared" ref="J509" si="270">J475+J479+J489+J494+J501+J508</f>
        <v>961.95</v>
      </c>
      <c r="K509" s="35"/>
      <c r="L509" s="34">
        <v>92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271">SUM(G510:G516)</f>
        <v>0</v>
      </c>
      <c r="H517" s="21">
        <f t="shared" ref="H517" si="272">SUM(H510:H516)</f>
        <v>0</v>
      </c>
      <c r="I517" s="21">
        <f t="shared" ref="I517" si="273">SUM(I510:I516)</f>
        <v>0</v>
      </c>
      <c r="J517" s="21">
        <f t="shared" ref="J517" si="274">SUM(J510:J516)</f>
        <v>0</v>
      </c>
      <c r="K517" s="27"/>
      <c r="L517" s="21">
        <f t="shared" si="24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275">SUM(G518:G520)</f>
        <v>0</v>
      </c>
      <c r="H521" s="21">
        <f t="shared" ref="H521" si="276">SUM(H518:H520)</f>
        <v>0</v>
      </c>
      <c r="I521" s="21">
        <f t="shared" ref="I521" si="277">SUM(I518:I520)</f>
        <v>0</v>
      </c>
      <c r="J521" s="21">
        <f t="shared" ref="J521" si="278">SUM(J518:J520)</f>
        <v>0</v>
      </c>
      <c r="K521" s="27"/>
      <c r="L521" s="21">
        <f t="shared" ref="L521" ca="1" si="27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280">SUM(G522:G530)</f>
        <v>0</v>
      </c>
      <c r="H531" s="21">
        <f t="shared" ref="H531" si="281">SUM(H522:H530)</f>
        <v>0</v>
      </c>
      <c r="I531" s="21">
        <f t="shared" ref="I531" si="282">SUM(I522:I530)</f>
        <v>0</v>
      </c>
      <c r="J531" s="21">
        <f t="shared" ref="J531" si="283">SUM(J522:J530)</f>
        <v>0</v>
      </c>
      <c r="K531" s="27"/>
      <c r="L531" s="21">
        <f t="shared" ref="L531" ca="1" si="284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285">SUM(G532:G535)</f>
        <v>0</v>
      </c>
      <c r="H536" s="21">
        <f t="shared" ref="H536" si="286">SUM(H532:H535)</f>
        <v>0</v>
      </c>
      <c r="I536" s="21">
        <f t="shared" ref="I536" si="287">SUM(I532:I535)</f>
        <v>0</v>
      </c>
      <c r="J536" s="21">
        <f t="shared" ref="J536" si="288">SUM(J532:J535)</f>
        <v>0</v>
      </c>
      <c r="K536" s="27"/>
      <c r="L536" s="21">
        <f t="shared" ref="L536" ca="1" si="289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290">SUM(G537:G542)</f>
        <v>0</v>
      </c>
      <c r="H543" s="21">
        <f t="shared" ref="H543" si="291">SUM(H537:H542)</f>
        <v>0</v>
      </c>
      <c r="I543" s="21">
        <f t="shared" ref="I543" si="292">SUM(I537:I542)</f>
        <v>0</v>
      </c>
      <c r="J543" s="21">
        <f t="shared" ref="J543" si="293">SUM(J537:J542)</f>
        <v>0</v>
      </c>
      <c r="K543" s="27"/>
      <c r="L543" s="21">
        <f t="shared" ref="L543" ca="1" si="29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295">SUM(G544:G549)</f>
        <v>0</v>
      </c>
      <c r="H550" s="21">
        <f t="shared" ref="H550" si="296">SUM(H544:H549)</f>
        <v>0</v>
      </c>
      <c r="I550" s="21">
        <f t="shared" ref="I550" si="297">SUM(I544:I549)</f>
        <v>0</v>
      </c>
      <c r="J550" s="21">
        <f t="shared" ref="J550" si="298">SUM(J544:J549)</f>
        <v>0</v>
      </c>
      <c r="K550" s="27"/>
      <c r="L550" s="21">
        <f t="shared" ref="L550" ca="1" si="299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34" t="s">
        <v>4</v>
      </c>
      <c r="D551" s="135"/>
      <c r="E551" s="33"/>
      <c r="F551" s="34">
        <f>F517+F521+F531+F536+F543+F550</f>
        <v>0</v>
      </c>
      <c r="G551" s="34">
        <f t="shared" ref="G551" si="300">G517+G521+G531+G536+G543+G550</f>
        <v>0</v>
      </c>
      <c r="H551" s="34">
        <f t="shared" ref="H551" si="301">H517+H521+H531+H536+H543+H550</f>
        <v>0</v>
      </c>
      <c r="I551" s="34">
        <f t="shared" ref="I551" si="302">I517+I521+I531+I536+I543+I550</f>
        <v>0</v>
      </c>
      <c r="J551" s="34">
        <f t="shared" ref="J551" si="303">J517+J521+J531+J536+J543+J550</f>
        <v>0</v>
      </c>
      <c r="K551" s="35"/>
      <c r="L551" s="34">
        <f t="shared" ref="L551" ca="1" si="304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05">SUM(G552:G558)</f>
        <v>0</v>
      </c>
      <c r="H559" s="21">
        <f t="shared" ref="H559" si="306">SUM(H552:H558)</f>
        <v>0</v>
      </c>
      <c r="I559" s="21">
        <f t="shared" ref="I559" si="307">SUM(I552:I558)</f>
        <v>0</v>
      </c>
      <c r="J559" s="21">
        <f t="shared" ref="J559" si="308">SUM(J552:J558)</f>
        <v>0</v>
      </c>
      <c r="K559" s="27"/>
      <c r="L559" s="21">
        <f t="shared" ref="L559" si="309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10">SUM(G560:G562)</f>
        <v>0</v>
      </c>
      <c r="H563" s="21">
        <f t="shared" ref="H563" si="311">SUM(H560:H562)</f>
        <v>0</v>
      </c>
      <c r="I563" s="21">
        <f t="shared" ref="I563" si="312">SUM(I560:I562)</f>
        <v>0</v>
      </c>
      <c r="J563" s="21">
        <f t="shared" ref="J563" si="313">SUM(J560:J562)</f>
        <v>0</v>
      </c>
      <c r="K563" s="27"/>
      <c r="L563" s="21">
        <f t="shared" ref="L563" ca="1" si="314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15">SUM(G564:G572)</f>
        <v>0</v>
      </c>
      <c r="H573" s="21">
        <f t="shared" ref="H573" si="316">SUM(H564:H572)</f>
        <v>0</v>
      </c>
      <c r="I573" s="21">
        <f t="shared" ref="I573" si="317">SUM(I564:I572)</f>
        <v>0</v>
      </c>
      <c r="J573" s="21">
        <f t="shared" ref="J573" si="318">SUM(J564:J572)</f>
        <v>0</v>
      </c>
      <c r="K573" s="27"/>
      <c r="L573" s="21">
        <f t="shared" ref="L573" ca="1" si="319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20">SUM(G574:G577)</f>
        <v>0</v>
      </c>
      <c r="H578" s="21">
        <f t="shared" ref="H578" si="321">SUM(H574:H577)</f>
        <v>0</v>
      </c>
      <c r="I578" s="21">
        <f t="shared" ref="I578" si="322">SUM(I574:I577)</f>
        <v>0</v>
      </c>
      <c r="J578" s="21">
        <f t="shared" ref="J578" si="323">SUM(J574:J577)</f>
        <v>0</v>
      </c>
      <c r="K578" s="27"/>
      <c r="L578" s="21">
        <f t="shared" ref="L578" ca="1" si="324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25">SUM(G579:G584)</f>
        <v>0</v>
      </c>
      <c r="H585" s="21">
        <f t="shared" ref="H585" si="326">SUM(H579:H584)</f>
        <v>0</v>
      </c>
      <c r="I585" s="21">
        <f t="shared" ref="I585" si="327">SUM(I579:I584)</f>
        <v>0</v>
      </c>
      <c r="J585" s="21">
        <f t="shared" ref="J585" si="328">SUM(J579:J584)</f>
        <v>0</v>
      </c>
      <c r="K585" s="27"/>
      <c r="L585" s="21">
        <f t="shared" ref="L585" ca="1" si="32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30">SUM(G586:G591)</f>
        <v>0</v>
      </c>
      <c r="H592" s="21">
        <f t="shared" ref="H592" si="331">SUM(H586:H591)</f>
        <v>0</v>
      </c>
      <c r="I592" s="21">
        <f t="shared" ref="I592" si="332">SUM(I586:I591)</f>
        <v>0</v>
      </c>
      <c r="J592" s="21">
        <f t="shared" ref="J592" si="333">SUM(J586:J591)</f>
        <v>0</v>
      </c>
      <c r="K592" s="27"/>
      <c r="L592" s="21">
        <f t="shared" ref="L592" ca="1" si="334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39" t="s">
        <v>4</v>
      </c>
      <c r="D593" s="140"/>
      <c r="E593" s="39"/>
      <c r="F593" s="40">
        <f>F559+F563+F573+F578+F585+F592</f>
        <v>0</v>
      </c>
      <c r="G593" s="40">
        <f t="shared" ref="G593" si="335">G559+G563+G573+G578+G585+G592</f>
        <v>0</v>
      </c>
      <c r="H593" s="40">
        <f t="shared" ref="H593" si="336">H559+H563+H573+H578+H585+H592</f>
        <v>0</v>
      </c>
      <c r="I593" s="40">
        <f t="shared" ref="I593" si="337">I559+I563+I573+I578+I585+I592</f>
        <v>0</v>
      </c>
      <c r="J593" s="40">
        <f t="shared" ref="J593" si="338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41" t="s">
        <v>5</v>
      </c>
      <c r="D594" s="141"/>
      <c r="E594" s="14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708.57142857142856</v>
      </c>
      <c r="G594" s="42">
        <f t="shared" ref="G594:L594" si="33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35.205714285714279</v>
      </c>
      <c r="H594" s="42">
        <f t="shared" si="339"/>
        <v>42.961428571428563</v>
      </c>
      <c r="I594" s="42">
        <f t="shared" si="339"/>
        <v>86.952857142857141</v>
      </c>
      <c r="J594" s="42">
        <f t="shared" si="339"/>
        <v>947.0100000000001</v>
      </c>
      <c r="K594" s="42"/>
      <c r="L594" s="42" t="e">
        <f t="shared" ca="1" si="339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Edu</cp:lastModifiedBy>
  <dcterms:created xsi:type="dcterms:W3CDTF">2022-05-16T14:23:56Z</dcterms:created>
  <dcterms:modified xsi:type="dcterms:W3CDTF">2025-05-16T06:49:04Z</dcterms:modified>
</cp:coreProperties>
</file>